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025" activeTab="0"/>
  </bookViews>
  <sheets>
    <sheet name="Combined Summary" sheetId="1" r:id="rId1"/>
    <sheet name="General Fund" sheetId="2" r:id="rId2"/>
    <sheet name="Gen Budget Summary" sheetId="3" r:id="rId3"/>
    <sheet name="All depts summary" sheetId="4" r:id="rId4"/>
    <sheet name="Adm" sheetId="5" r:id="rId5"/>
    <sheet name="Const" sheetId="6" r:id="rId6"/>
    <sheet name="Program Magmt" sheetId="7" r:id="rId7"/>
    <sheet name="ROW Opr. " sheetId="8" r:id="rId8"/>
    <sheet name="Debt Service" sheetId="9" r:id="rId9"/>
    <sheet name="VRF 2013 Bonds" sheetId="10" r:id="rId10"/>
    <sheet name="VRF 2020 Bonds " sheetId="11" r:id="rId11"/>
    <sheet name="SIB Loan" sheetId="12" r:id="rId12"/>
  </sheets>
  <externalReferences>
    <externalReference r:id="rId15"/>
  </externalReferences>
  <definedNames>
    <definedName name="_xlnm.Print_Area" localSheetId="4">'Adm'!$A$1:$K$98</definedName>
    <definedName name="_xlnm.Print_Area" localSheetId="0">'Combined Summary'!$A:$AA</definedName>
    <definedName name="_xlnm.Print_Area" localSheetId="5">'Const'!$A$1:$K$99</definedName>
    <definedName name="_xlnm.Print_Area" localSheetId="8">'Debt Service'!$A$1:$J$43</definedName>
    <definedName name="_xlnm.Print_Area" localSheetId="2">'Gen Budget Summary'!$A$1:$I$89</definedName>
    <definedName name="_xlnm.Print_Area" localSheetId="1">'General Fund'!$A$1:$I$35</definedName>
    <definedName name="_xlnm.Print_Area" localSheetId="6">'Program Magmt'!$A$1:$K$75</definedName>
    <definedName name="_xlnm.Print_Area" localSheetId="11">'SIB Loan'!$A$1:$J$38</definedName>
    <definedName name="_xlnm.Print_Area" localSheetId="9">'VRF 2013 Bonds'!$A$1:$J$41</definedName>
    <definedName name="_xlnm.Print_Area" localSheetId="10">'VRF 2020 Bonds '!$A$1:$J$41</definedName>
    <definedName name="_xlnm.Print_Titles" localSheetId="2">'Gen Budget Summary'!$1:$8</definedName>
  </definedNames>
  <calcPr fullCalcOnLoad="1"/>
</workbook>
</file>

<file path=xl/sharedStrings.xml><?xml version="1.0" encoding="utf-8"?>
<sst xmlns="http://schemas.openxmlformats.org/spreadsheetml/2006/main" count="441" uniqueCount="238">
  <si>
    <t>Actual</t>
  </si>
  <si>
    <t>Budget</t>
  </si>
  <si>
    <t>Estimated</t>
  </si>
  <si>
    <t xml:space="preserve"> </t>
  </si>
  <si>
    <t xml:space="preserve">  Supplies</t>
  </si>
  <si>
    <t xml:space="preserve">  Capital Outlay</t>
  </si>
  <si>
    <t xml:space="preserve">  Maintenance</t>
  </si>
  <si>
    <t>Overtime</t>
  </si>
  <si>
    <t>Vehicle Allowance</t>
  </si>
  <si>
    <t>Phone Allowance</t>
  </si>
  <si>
    <t>Office Supplies</t>
  </si>
  <si>
    <t>Printing</t>
  </si>
  <si>
    <t>Postage/FedEx/Courier Services</t>
  </si>
  <si>
    <t>Hidalgo County Regional Mobility Authority</t>
  </si>
  <si>
    <t>Revenues</t>
  </si>
  <si>
    <t>Vehicle Registration Fees</t>
  </si>
  <si>
    <t xml:space="preserve">  Total Revenues</t>
  </si>
  <si>
    <t>Expenditures</t>
  </si>
  <si>
    <t xml:space="preserve">  Total Expenditures</t>
  </si>
  <si>
    <t>Beginning Working Capital</t>
  </si>
  <si>
    <t>Ending Working Capital</t>
  </si>
  <si>
    <t>No. of Days of Operating Expenditures</t>
  </si>
  <si>
    <t xml:space="preserve">  in Working Capital</t>
  </si>
  <si>
    <t>Operating Expenditures per Day</t>
  </si>
  <si>
    <t>Total Expenditures</t>
  </si>
  <si>
    <t>Interest Income</t>
  </si>
  <si>
    <t>Other Financing Sources (Uses):</t>
  </si>
  <si>
    <t xml:space="preserve">  Financing Sources (Uses)</t>
  </si>
  <si>
    <t>Exempt</t>
  </si>
  <si>
    <t xml:space="preserve">  Executive Director</t>
  </si>
  <si>
    <t xml:space="preserve">  Total Exempt</t>
  </si>
  <si>
    <t>Non-Exempt</t>
  </si>
  <si>
    <t xml:space="preserve">  Total Non-Exempt</t>
  </si>
  <si>
    <t>Other</t>
  </si>
  <si>
    <t xml:space="preserve">  Total Other</t>
  </si>
  <si>
    <t>Sub-Total</t>
  </si>
  <si>
    <t>Administrative Fee</t>
  </si>
  <si>
    <t>COMPENSATION</t>
  </si>
  <si>
    <t>SUPPLIES</t>
  </si>
  <si>
    <t>OTHER SERVICES &amp; CHARGES</t>
  </si>
  <si>
    <t>Training</t>
  </si>
  <si>
    <t>Travel</t>
  </si>
  <si>
    <t>Insurance - E&amp;O</t>
  </si>
  <si>
    <t>Insurance - Surety</t>
  </si>
  <si>
    <t>Rental - Office Equipment</t>
  </si>
  <si>
    <t>Rental - Office</t>
  </si>
  <si>
    <t>Contractual Adm/IT Services</t>
  </si>
  <si>
    <t>Contractual Website Services</t>
  </si>
  <si>
    <t xml:space="preserve">  Total Other Services &amp; Charges</t>
  </si>
  <si>
    <t>MAINTENANCE</t>
  </si>
  <si>
    <t>CAPITAL OUTLAY</t>
  </si>
  <si>
    <t xml:space="preserve">  Personnel Services</t>
  </si>
  <si>
    <t xml:space="preserve">  Other Services and Charges</t>
  </si>
  <si>
    <t xml:space="preserve"> Debt Service Fund - VRF 2013 Bonds</t>
  </si>
  <si>
    <t>Administration</t>
  </si>
  <si>
    <t xml:space="preserve"> Debt Service Fund - TxDOT Reimb Bonds</t>
  </si>
  <si>
    <t xml:space="preserve"> Capital Projects Fund - SIB Loan</t>
  </si>
  <si>
    <t xml:space="preserve"> Debt Service Fund - SIB Loan</t>
  </si>
  <si>
    <t>Consulting</t>
  </si>
  <si>
    <t>Working Capital Calc</t>
  </si>
  <si>
    <t>Current Assets per Audited F/S</t>
  </si>
  <si>
    <t>Current Liabilities per Audited F/S</t>
  </si>
  <si>
    <t>Working Capital -- Unadjusted</t>
  </si>
  <si>
    <t>Plus:  Debt Service Fund per Audited F/s</t>
  </si>
  <si>
    <t>Working Capital -- As Adjusted</t>
  </si>
  <si>
    <t xml:space="preserve"> Debt Service Fund - Toll Rev Bonds</t>
  </si>
  <si>
    <t xml:space="preserve"> Capital Projects Fund - Toll Rev Bonds</t>
  </si>
  <si>
    <t xml:space="preserve"> Capital Projects Fund - TxDOT Reimb Bonds</t>
  </si>
  <si>
    <t>Permit fees oversize</t>
  </si>
  <si>
    <t>Other income</t>
  </si>
  <si>
    <t xml:space="preserve"> Transfer our Bond Fund</t>
  </si>
  <si>
    <t xml:space="preserve"> Transfer-in  VRF 13 Bonds (management fee)</t>
  </si>
  <si>
    <t>www.hcrma.net</t>
  </si>
  <si>
    <t>Mission Statement:</t>
  </si>
  <si>
    <t>Department Summary</t>
  </si>
  <si>
    <t>“To provide our customers with a rapid and reliable alternative for the safe and efficient movement of people, goods and services."</t>
  </si>
  <si>
    <t>Expenditure Detail:</t>
  </si>
  <si>
    <t xml:space="preserve">  Chief Auditor/Compliance/Officer</t>
  </si>
  <si>
    <t xml:space="preserve">  Construction  Engineer</t>
  </si>
  <si>
    <t xml:space="preserve">Contact Us:  </t>
  </si>
  <si>
    <t>Dues &amp; Subscriptions</t>
  </si>
  <si>
    <t>Insurance - LOC</t>
  </si>
  <si>
    <t>Advertising</t>
  </si>
  <si>
    <t>Utilities</t>
  </si>
  <si>
    <t>Miscellaneous</t>
  </si>
  <si>
    <t xml:space="preserve">  Administrative Assistant III</t>
  </si>
  <si>
    <t xml:space="preserve">  Administrative Assistant I</t>
  </si>
  <si>
    <t xml:space="preserve">  Construction  Inspectors (4)</t>
  </si>
  <si>
    <t xml:space="preserve">  Construction Records Specialist</t>
  </si>
  <si>
    <t>Construction Management</t>
  </si>
  <si>
    <t xml:space="preserve">  Contingency</t>
  </si>
  <si>
    <t>Social Security</t>
  </si>
  <si>
    <t>Health Insurance</t>
  </si>
  <si>
    <t>Retirement</t>
  </si>
  <si>
    <t xml:space="preserve">  Total Compensation and Adm. Fees</t>
  </si>
  <si>
    <t>Janitorial</t>
  </si>
  <si>
    <t>General Liability</t>
  </si>
  <si>
    <t>Maintenance and Repairs</t>
  </si>
  <si>
    <t>Non-capital</t>
  </si>
  <si>
    <t xml:space="preserve">  Temporary Employees</t>
  </si>
  <si>
    <t xml:space="preserve">  Construction Inspector Sr</t>
  </si>
  <si>
    <t>Small Tools</t>
  </si>
  <si>
    <t xml:space="preserve">  Total Supplies</t>
  </si>
  <si>
    <t>Uniforms</t>
  </si>
  <si>
    <t>Rental-Office Equipment</t>
  </si>
  <si>
    <t>Non-Capitalized</t>
  </si>
  <si>
    <t xml:space="preserve">  Total Maintenance</t>
  </si>
  <si>
    <t xml:space="preserve">  Total Capital Outlay</t>
  </si>
  <si>
    <t>Program Management</t>
  </si>
  <si>
    <t>Chief Development Engineer</t>
  </si>
  <si>
    <t xml:space="preserve">  Total Non-Exempt and Contingency</t>
  </si>
  <si>
    <t>Capital</t>
  </si>
  <si>
    <t>Non-capitalized</t>
  </si>
  <si>
    <t>General Fund</t>
  </si>
  <si>
    <t>Personnel Services</t>
  </si>
  <si>
    <t xml:space="preserve">  Salaries and Wages</t>
  </si>
  <si>
    <t xml:space="preserve">  Employee Benefits</t>
  </si>
  <si>
    <t>Supplies</t>
  </si>
  <si>
    <t>Other Services and Charges</t>
  </si>
  <si>
    <t>Maintenance</t>
  </si>
  <si>
    <t>Operations Subtotal</t>
  </si>
  <si>
    <t>PERSONNEL</t>
  </si>
  <si>
    <t>Part-Time</t>
  </si>
  <si>
    <t>Total Positions Authorized</t>
  </si>
  <si>
    <t>Maria E. Alaniz           Administrative Assistant               P.O. Box 1766               Pharr, TX 78577   (956) 402-4762</t>
  </si>
  <si>
    <t>Benefits/Other:</t>
  </si>
  <si>
    <t>Departments Summary</t>
  </si>
  <si>
    <t xml:space="preserve">  Chief Financial Officer</t>
  </si>
  <si>
    <t>Insurance - Other</t>
  </si>
  <si>
    <t>Accounting  &amp; Auditing</t>
  </si>
  <si>
    <t>Legal services</t>
  </si>
  <si>
    <t>Legal services-gov. affairs</t>
  </si>
  <si>
    <t>Financial consulting fees</t>
  </si>
  <si>
    <t>Rental- Other</t>
  </si>
  <si>
    <t>Penalties &amp; Interest</t>
  </si>
  <si>
    <t>Bank service charges</t>
  </si>
  <si>
    <t>Building Remodel</t>
  </si>
  <si>
    <t>Subscriptions-software</t>
  </si>
  <si>
    <t>Rental-Office</t>
  </si>
  <si>
    <t>Rental-Other</t>
  </si>
  <si>
    <t>Capital Outlay</t>
  </si>
  <si>
    <t>Subscriptions-Software</t>
  </si>
  <si>
    <t>Capitalized const.-CIP</t>
  </si>
  <si>
    <t>Hard/Software</t>
  </si>
  <si>
    <t xml:space="preserve">     International Bridge Trade Corridor Project.</t>
  </si>
  <si>
    <t>2019</t>
  </si>
  <si>
    <t>Transfer-out  VRF 13 Bonds</t>
  </si>
  <si>
    <t xml:space="preserve">  Adminstrative Cost</t>
  </si>
  <si>
    <t>DEBT SERVICE FUND</t>
  </si>
  <si>
    <t>Senior Lein Vehicle Registration Fee Series 2013 Revenue and Refunding Bonds</t>
  </si>
  <si>
    <t>Fund Balance Summary</t>
  </si>
  <si>
    <t>               www.hcrma.net</t>
  </si>
  <si>
    <t>Beginning Fund Balance</t>
  </si>
  <si>
    <t>Revenues:</t>
  </si>
  <si>
    <t>Interest</t>
  </si>
  <si>
    <t>Total Revenues</t>
  </si>
  <si>
    <t>..</t>
  </si>
  <si>
    <t>Expenditures:</t>
  </si>
  <si>
    <t>.</t>
  </si>
  <si>
    <t>Principal</t>
  </si>
  <si>
    <t>Interest and Fee Expenses</t>
  </si>
  <si>
    <t xml:space="preserve">  Total Debt Service Expenditures</t>
  </si>
  <si>
    <t>Other Financing Sources:</t>
  </si>
  <si>
    <t>Transfer-in  General Fund</t>
  </si>
  <si>
    <t>Total Other Financing Sources</t>
  </si>
  <si>
    <t>Ending Fund Balance</t>
  </si>
  <si>
    <t>Junior Lein Revenue Bond, Taxable Series 2016A</t>
  </si>
  <si>
    <t>Interest Expense</t>
  </si>
  <si>
    <t>DEBT SERVICE FUNDS</t>
  </si>
  <si>
    <r>
      <t xml:space="preserve">The </t>
    </r>
    <r>
      <rPr>
        <b/>
        <u val="single"/>
        <sz val="12"/>
        <rFont val="Goudy Old Style"/>
        <family val="1"/>
      </rPr>
      <t>General Fund</t>
    </r>
    <r>
      <rPr>
        <sz val="12"/>
        <rFont val="Goudy Old Style"/>
        <family val="1"/>
      </rPr>
      <t xml:space="preserve"> is a major fund used to account for resources associated with Authority which are not required to be accounted for in another fund.</t>
    </r>
  </si>
  <si>
    <t>Business Meals</t>
  </si>
  <si>
    <t>Insurance consultant</t>
  </si>
  <si>
    <t>Maintenance and Repairs-BSIF</t>
  </si>
  <si>
    <t>Utilities-BSIF</t>
  </si>
  <si>
    <t xml:space="preserve">  Non-capital Outlay</t>
  </si>
  <si>
    <t>Net Increase Before Other</t>
  </si>
  <si>
    <t xml:space="preserve">  Total Other Financing Uses</t>
  </si>
  <si>
    <t>Net Increase  (Decrease) After Other</t>
  </si>
  <si>
    <t xml:space="preserve"> Designer </t>
  </si>
  <si>
    <t>ROW Operations</t>
  </si>
  <si>
    <t>1.) Begin construction of the 365 Toll Project</t>
  </si>
  <si>
    <t>Summary</t>
  </si>
  <si>
    <t>All Funds</t>
  </si>
  <si>
    <t>Beginning</t>
  </si>
  <si>
    <t>Projected</t>
  </si>
  <si>
    <t>Note</t>
  </si>
  <si>
    <t>Transfers</t>
  </si>
  <si>
    <t xml:space="preserve">Debt </t>
  </si>
  <si>
    <t xml:space="preserve">Total </t>
  </si>
  <si>
    <t>Revenue Over/Under</t>
  </si>
  <si>
    <t>Other Items</t>
  </si>
  <si>
    <t>Net Position</t>
  </si>
  <si>
    <t>Proceeds</t>
  </si>
  <si>
    <t>In</t>
  </si>
  <si>
    <t>Out</t>
  </si>
  <si>
    <t>Operations</t>
  </si>
  <si>
    <t>Capital Assets</t>
  </si>
  <si>
    <t>Service</t>
  </si>
  <si>
    <t>Appropriations</t>
  </si>
  <si>
    <t>Expenses</t>
  </si>
  <si>
    <t>Working Capital</t>
  </si>
  <si>
    <t>Ending Net Position</t>
  </si>
  <si>
    <t>Total General Fund</t>
  </si>
  <si>
    <t>Debt Service Funds</t>
  </si>
  <si>
    <t xml:space="preserve">  Senior Lein Vehicle Registration Fee Series 2013</t>
  </si>
  <si>
    <t xml:space="preserve">      Revenue and Refunding Bonds</t>
  </si>
  <si>
    <t xml:space="preserve">  Junior Lein Revenue Bond, Taxable Series 2016</t>
  </si>
  <si>
    <t>Tota Debt Service Fund</t>
  </si>
  <si>
    <t>TOTALS</t>
  </si>
  <si>
    <t>2020</t>
  </si>
  <si>
    <t>Transfers-Out</t>
  </si>
  <si>
    <t xml:space="preserve">  ROW/Utility Coordinator </t>
  </si>
  <si>
    <t xml:space="preserve">  Admistrative Assistant III</t>
  </si>
  <si>
    <t xml:space="preserve">  Admistrative Assistant II</t>
  </si>
  <si>
    <t xml:space="preserve">Deputy ED/Program </t>
  </si>
  <si>
    <t xml:space="preserve"> Capital Projects-Advance Project Development</t>
  </si>
  <si>
    <t xml:space="preserve">2.) Complete enviornmental clearance  document for the </t>
  </si>
  <si>
    <t>3.) Begin enviornmental clearance  document for FM 1925.</t>
  </si>
  <si>
    <t xml:space="preserve">  Capital and Non-capital Outlay</t>
  </si>
  <si>
    <t>Capital Projects-Advance Project Development</t>
  </si>
  <si>
    <t>2021</t>
  </si>
  <si>
    <t xml:space="preserve">MAJOR FY 2021 GOALS </t>
  </si>
  <si>
    <t>For Year Ending December 31, 2021</t>
  </si>
  <si>
    <t>Capital outlay</t>
  </si>
  <si>
    <t>Est.</t>
  </si>
  <si>
    <t>For  Year Ending December 31, 2021</t>
  </si>
  <si>
    <t>Postage</t>
  </si>
  <si>
    <t>Insurance - Cybersecurity</t>
  </si>
  <si>
    <t>ROW/Utility Coordinator</t>
  </si>
  <si>
    <t>Bond Coverage Ratio:  VRF Series 2013 Bonds/2020A Bonds</t>
  </si>
  <si>
    <t>Senior Lein Vehicle Registration Fee Revenue Bonds Series 2020A and 2020B</t>
  </si>
  <si>
    <t xml:space="preserve"> Debt Service Fund - 2020A/2020B Bonds</t>
  </si>
  <si>
    <t xml:space="preserve">  Senior Lein Vehicle Registration Fee Series 2020</t>
  </si>
  <si>
    <t>4.) Begin enviornmental clearance  document for Section A West.</t>
  </si>
  <si>
    <t>General Fund Budget Summary</t>
  </si>
  <si>
    <t>2021 Combined  Budget Summary</t>
  </si>
  <si>
    <t>Senior Lein Vehicle Registration Fee Series 2020 Revenue and Refunding Bonds</t>
  </si>
  <si>
    <r>
      <t xml:space="preserve">The </t>
    </r>
    <r>
      <rPr>
        <b/>
        <u val="single"/>
        <sz val="12"/>
        <rFont val="Goudy Old Style"/>
        <family val="1"/>
      </rPr>
      <t>DEBT SERVICE FUNDS</t>
    </r>
    <r>
      <rPr>
        <sz val="12"/>
        <rFont val="Goudy Old Style"/>
        <family val="1"/>
      </rPr>
      <t xml:space="preserve"> are established by Resolution, authorizing the issuance of revenue bonds.  The fund provides for payment of bond principal, interest, paying agent fees, and a debt service reserve as a sinking fund each year.  The only issues currently outstanding, pledges the Authority's portion of the County's Vehicle Registration Fee, which is sufficient to produce the money required to pay principal and interest as it comes due and provide the interest and sinking fund reserve.   A Fund Balance Summary is presented for:</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</si>
</sst>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
    <numFmt numFmtId="166" formatCode="\-"/>
    <numFmt numFmtId="167" formatCode="&quot;$&quot;#,##0.00"/>
    <numFmt numFmtId="168" formatCode="0_);\(0\)"/>
    <numFmt numFmtId="169" formatCode="0.00_);\(0.00\)"/>
    <numFmt numFmtId="170" formatCode="_(* #,##0.0_);_(* \(#,##0.0\);_(* &quot;-&quot;??_);_(@_)"/>
    <numFmt numFmtId="171" formatCode="_(* #,##0_);_(* \(#,##0\);_(* &quot;-&quot;??_);_(@_)"/>
    <numFmt numFmtId="172" formatCode="_(&quot;$&quot;* #,##0.0_);_(&quot;$&quot;* \(#,##0.0\);_(&quot;$&quot;* &quot;-&quot;_);_(@_)"/>
    <numFmt numFmtId="173" formatCode="_(&quot;$&quot;* #,##0.00_);_(&quot;$&quot;* \(#,##0.00\);_(&quot;$&quot;* &quot;-&quot;_);_(@_)"/>
    <numFmt numFmtId="174" formatCode="_(&quot;$&quot;* #,##0.000_);_(&quot;$&quot;* \(#,##0.000\);_(&quot;$&quot;* &quot;-&quot;_);_(@_)"/>
    <numFmt numFmtId="175" formatCode="&quot;Yes&quot;;&quot;Yes&quot;;&quot;No&quot;"/>
    <numFmt numFmtId="176" formatCode="&quot;True&quot;;&quot;True&quot;;&quot;False&quot;"/>
    <numFmt numFmtId="177" formatCode="&quot;On&quot;;&quot;On&quot;;&quot;Off&quot;"/>
    <numFmt numFmtId="178" formatCode="[$€-2]\ #,##0.00_);[Red]\([$€-2]\ #,##0.00\)"/>
    <numFmt numFmtId="179" formatCode="_(&quot;$&quot;* #,##0.0_);_(&quot;$&quot;* \(#,##0.0\);_(&quot;$&quot;* &quot;-&quot;?_);_(@_)"/>
    <numFmt numFmtId="180" formatCode="0.0000"/>
    <numFmt numFmtId="181" formatCode="0.000"/>
    <numFmt numFmtId="182" formatCode="[$-409]dddd\,\ mmmm\ dd\,\ yyyy"/>
    <numFmt numFmtId="183" formatCode="[$-409]mmmm\ d\,\ yyyy;@"/>
    <numFmt numFmtId="184" formatCode="_(* #,##0.000_);_(* \(#,##0.000\);_(* &quot;-&quot;??_);_(@_)"/>
    <numFmt numFmtId="185" formatCode="_(* #,##0.0000_);_(* \(#,##0.0000\);_(* &quot;-&quot;??_);_(@_)"/>
    <numFmt numFmtId="186" formatCode="_(* #,##0.0_);_(* \(#,##0.0\);_(* &quot;-&quot;_);_(@_)"/>
    <numFmt numFmtId="187" formatCode="_(* #,##0.00_);_(* \(#,##0.00\);_(* &quot;-&quot;_);_(@_)"/>
    <numFmt numFmtId="188" formatCode="_(&quot;$&quot;* #,##0_);_(&quot;$&quot;* \(#,##0\);_(&quot;$&quot;* &quot;-&quot;????_);_(@_)"/>
    <numFmt numFmtId="189" formatCode="_(&quot;$&quot;* #,##0.0000_);_(&quot;$&quot;* \(#,##0.0000\);_(&quot;$&quot;* &quot;-&quot;????_);_(@_)"/>
  </numFmts>
  <fonts count="91">
    <font>
      <sz val="10"/>
      <name val="SWISS"/>
      <family val="0"/>
    </font>
    <font>
      <b/>
      <sz val="10"/>
      <name val="Arial"/>
      <family val="0"/>
    </font>
    <font>
      <i/>
      <sz val="10"/>
      <name val="Arial"/>
      <family val="0"/>
    </font>
    <font>
      <b/>
      <i/>
      <sz val="10"/>
      <name val="Arial"/>
      <family val="0"/>
    </font>
    <font>
      <u val="single"/>
      <sz val="8.7"/>
      <color indexed="12"/>
      <name val="SWISS"/>
      <family val="0"/>
    </font>
    <font>
      <u val="single"/>
      <sz val="8.7"/>
      <color indexed="36"/>
      <name val="SWISS"/>
      <family val="0"/>
    </font>
    <font>
      <sz val="10"/>
      <name val="CG Times (W1)"/>
      <family val="0"/>
    </font>
    <font>
      <sz val="10"/>
      <name val="Times New Roman"/>
      <family val="1"/>
    </font>
    <font>
      <u val="singleAccounting"/>
      <sz val="10"/>
      <name val="Times New Roman"/>
      <family val="1"/>
    </font>
    <font>
      <sz val="10"/>
      <name val="Arial"/>
      <family val="2"/>
    </font>
    <font>
      <sz val="10"/>
      <name val="Bookman Old Style"/>
      <family val="1"/>
    </font>
    <font>
      <sz val="18"/>
      <name val="Bookman Old Style"/>
      <family val="1"/>
    </font>
    <font>
      <u val="single"/>
      <sz val="10"/>
      <color indexed="12"/>
      <name val="Arial"/>
      <family val="2"/>
    </font>
    <font>
      <sz val="14"/>
      <name val="Bookman Old Style"/>
      <family val="1"/>
    </font>
    <font>
      <b/>
      <sz val="12"/>
      <name val="Bookman Old Style"/>
      <family val="1"/>
    </font>
    <font>
      <b/>
      <sz val="11"/>
      <name val="Bookman Old Style"/>
      <family val="1"/>
    </font>
    <font>
      <sz val="10"/>
      <color indexed="8"/>
      <name val="Bookman Old Style"/>
      <family val="1"/>
    </font>
    <font>
      <b/>
      <sz val="10"/>
      <name val="Bookman Old Style"/>
      <family val="1"/>
    </font>
    <font>
      <sz val="9"/>
      <name val="Bookman Old Style"/>
      <family val="1"/>
    </font>
    <font>
      <b/>
      <sz val="9"/>
      <name val="Bookman Old Style"/>
      <family val="1"/>
    </font>
    <font>
      <sz val="11"/>
      <name val="Bookman Old Style"/>
      <family val="1"/>
    </font>
    <font>
      <sz val="10"/>
      <name val="Calibri"/>
      <family val="2"/>
    </font>
    <font>
      <b/>
      <sz val="10"/>
      <name val="Calibri"/>
      <family val="2"/>
    </font>
    <font>
      <u val="single"/>
      <sz val="10"/>
      <name val="Arial"/>
      <family val="2"/>
    </font>
    <font>
      <sz val="12"/>
      <name val="Arial"/>
      <family val="2"/>
    </font>
    <font>
      <sz val="12"/>
      <name val="Times New Roman"/>
      <family val="1"/>
    </font>
    <font>
      <b/>
      <sz val="10"/>
      <name val="Times New Roman"/>
      <family val="1"/>
    </font>
    <font>
      <b/>
      <sz val="14"/>
      <name val="Times New Roman"/>
      <family val="1"/>
    </font>
    <font>
      <b/>
      <sz val="16"/>
      <name val="Arial Black"/>
      <family val="2"/>
    </font>
    <font>
      <sz val="16"/>
      <name val="Arial Black"/>
      <family val="2"/>
    </font>
    <font>
      <sz val="22"/>
      <name val="Times New Roman"/>
      <family val="1"/>
    </font>
    <font>
      <b/>
      <u val="single"/>
      <sz val="12"/>
      <name val="Goudy Old Style"/>
      <family val="1"/>
    </font>
    <font>
      <sz val="12"/>
      <name val="Goudy Old Style"/>
      <family val="1"/>
    </font>
    <font>
      <b/>
      <i/>
      <sz val="8"/>
      <name val="Goudy Old Style"/>
      <family val="1"/>
    </font>
    <font>
      <u val="single"/>
      <sz val="10"/>
      <name val="Times New Roman"/>
      <family val="1"/>
    </font>
    <font>
      <b/>
      <sz val="20"/>
      <name val="Goudy Old Style"/>
      <family val="1"/>
    </font>
    <font>
      <b/>
      <sz val="11"/>
      <color indexed="8"/>
      <name val="Goudy Old Style"/>
      <family val="1"/>
    </font>
    <font>
      <sz val="11"/>
      <name val="Goudy Old Style"/>
      <family val="1"/>
    </font>
    <font>
      <b/>
      <sz val="12"/>
      <color indexed="8"/>
      <name val="Times New Roman"/>
      <family val="1"/>
    </font>
    <font>
      <b/>
      <sz val="14"/>
      <color indexed="8"/>
      <name val="Goudy Old Style"/>
      <family val="1"/>
    </font>
    <font>
      <sz val="11"/>
      <color indexed="8"/>
      <name val="Goudy Old Style"/>
      <family val="1"/>
    </font>
    <font>
      <sz val="10"/>
      <color indexed="8"/>
      <name val="Times New Roman"/>
      <family val="1"/>
    </font>
    <font>
      <b/>
      <sz val="10"/>
      <color indexed="8"/>
      <name val="Times New Roman"/>
      <family val="1"/>
    </font>
    <font>
      <sz val="12"/>
      <name val="Calibri"/>
      <family val="2"/>
    </font>
    <font>
      <b/>
      <sz val="14"/>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Calibri"/>
      <family val="2"/>
    </font>
    <font>
      <b/>
      <u val="single"/>
      <sz val="10"/>
      <name val="Calibri"/>
      <family val="2"/>
    </font>
    <font>
      <u val="singleAccounting"/>
      <sz val="10"/>
      <name val="Calibri"/>
      <family val="2"/>
    </font>
    <font>
      <u val="doubleAccounting"/>
      <sz val="10"/>
      <name val="Calibri"/>
      <family val="2"/>
    </font>
    <font>
      <u val="single"/>
      <sz val="10"/>
      <color indexed="12"/>
      <name val="Bookman Old Style"/>
      <family val="1"/>
    </font>
    <font>
      <i/>
      <u val="single"/>
      <sz val="10"/>
      <color indexed="12"/>
      <name val="Bookman Old Style"/>
      <family val="1"/>
    </font>
    <font>
      <sz val="9"/>
      <color indexed="10"/>
      <name val="Bookman Old Style"/>
      <family val="1"/>
    </font>
    <font>
      <sz val="10"/>
      <color indexed="9"/>
      <name val="Bookman Old Styl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Bookman Old Style"/>
      <family val="1"/>
    </font>
    <font>
      <i/>
      <u val="single"/>
      <sz val="10"/>
      <color theme="10"/>
      <name val="Bookman Old Style"/>
      <family val="1"/>
    </font>
    <font>
      <sz val="9"/>
      <color rgb="FFFF0000"/>
      <name val="Bookman Old Style"/>
      <family val="1"/>
    </font>
    <font>
      <sz val="10"/>
      <color theme="0"/>
      <name val="Bookman Old Styl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bgColor theme="0" tint="-0.04997999966144562"/>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right/>
      <top/>
      <bottom style="medium"/>
    </border>
    <border>
      <left/>
      <right/>
      <top style="medium"/>
      <bottom/>
    </border>
    <border>
      <left/>
      <right style="hair"/>
      <top/>
      <bottom/>
    </border>
    <border>
      <left style="hair"/>
      <right/>
      <top/>
      <bottom/>
    </border>
    <border>
      <left/>
      <right/>
      <top style="thin">
        <color indexed="8"/>
      </top>
      <bottom style="medium">
        <color indexed="8"/>
      </bottom>
    </border>
    <border>
      <left/>
      <right/>
      <top style="thin">
        <color indexed="8"/>
      </top>
      <bottom style="thin">
        <color indexed="8"/>
      </bottom>
    </border>
    <border>
      <left/>
      <right/>
      <top style="thin"/>
      <bottom/>
    </border>
    <border>
      <left style="thin"/>
      <right>
        <color indexed="63"/>
      </right>
      <top>
        <color indexed="63"/>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9" fillId="0" borderId="0">
      <alignment/>
      <protection/>
    </xf>
    <xf numFmtId="0" fontId="9" fillId="0" borderId="0">
      <alignment/>
      <protection/>
    </xf>
    <xf numFmtId="0" fontId="24" fillId="0" borderId="0">
      <alignment/>
      <protection/>
    </xf>
    <xf numFmtId="0" fontId="24" fillId="0" borderId="0">
      <alignment/>
      <protection/>
    </xf>
    <xf numFmtId="0" fontId="9" fillId="0" borderId="0">
      <alignment/>
      <protection/>
    </xf>
    <xf numFmtId="3" fontId="6" fillId="0" borderId="0">
      <alignment/>
      <protection/>
    </xf>
    <xf numFmtId="0" fontId="6" fillId="0" borderId="0">
      <alignment/>
      <protection/>
    </xf>
    <xf numFmtId="0" fontId="0" fillId="32" borderId="7" applyNumberFormat="0" applyFont="0" applyAlignment="0" applyProtection="0"/>
    <xf numFmtId="0" fontId="83" fillId="27" borderId="8" applyNumberFormat="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02">
    <xf numFmtId="0" fontId="0" fillId="0" borderId="0" xfId="0" applyNumberFormat="1" applyFont="1" applyAlignment="1" applyProtection="1">
      <alignment/>
      <protection locked="0"/>
    </xf>
    <xf numFmtId="0" fontId="21" fillId="0" borderId="0" xfId="0" applyFont="1" applyAlignment="1">
      <alignment/>
    </xf>
    <xf numFmtId="0" fontId="21" fillId="0" borderId="0" xfId="0" applyNumberFormat="1" applyFont="1" applyAlignment="1" applyProtection="1">
      <alignment/>
      <protection locked="0"/>
    </xf>
    <xf numFmtId="0" fontId="21" fillId="0" borderId="0" xfId="0" applyNumberFormat="1" applyFont="1" applyFill="1" applyBorder="1" applyAlignment="1">
      <alignment horizontal="centerContinuous"/>
    </xf>
    <xf numFmtId="0" fontId="21" fillId="0" borderId="0" xfId="0" applyFont="1" applyBorder="1" applyAlignment="1">
      <alignment/>
    </xf>
    <xf numFmtId="41" fontId="21" fillId="0" borderId="0" xfId="60" applyNumberFormat="1" applyFont="1" applyBorder="1" applyAlignment="1">
      <alignment/>
      <protection/>
    </xf>
    <xf numFmtId="0" fontId="62" fillId="0" borderId="0" xfId="0" applyFont="1" applyBorder="1" applyAlignment="1">
      <alignment/>
    </xf>
    <xf numFmtId="0" fontId="21" fillId="0" borderId="0" xfId="0" applyFont="1" applyBorder="1" applyAlignment="1">
      <alignment horizontal="left" vertical="top"/>
    </xf>
    <xf numFmtId="42" fontId="21" fillId="0" borderId="0" xfId="0" applyNumberFormat="1" applyFont="1" applyBorder="1" applyAlignment="1">
      <alignment/>
    </xf>
    <xf numFmtId="41" fontId="21" fillId="0" borderId="0" xfId="0" applyNumberFormat="1" applyFont="1" applyBorder="1" applyAlignment="1">
      <alignment/>
    </xf>
    <xf numFmtId="41" fontId="21" fillId="0" borderId="0" xfId="0" applyNumberFormat="1" applyFont="1" applyFill="1" applyBorder="1" applyAlignment="1">
      <alignment/>
    </xf>
    <xf numFmtId="41" fontId="21" fillId="0" borderId="10" xfId="0" applyNumberFormat="1" applyFont="1" applyFill="1" applyBorder="1" applyAlignment="1">
      <alignment/>
    </xf>
    <xf numFmtId="41" fontId="21" fillId="0" borderId="0" xfId="0" applyNumberFormat="1" applyFont="1" applyBorder="1" applyAlignment="1">
      <alignment horizontal="right"/>
    </xf>
    <xf numFmtId="5" fontId="21" fillId="0" borderId="0" xfId="0" applyNumberFormat="1" applyFont="1" applyBorder="1" applyAlignment="1">
      <alignment/>
    </xf>
    <xf numFmtId="42" fontId="21" fillId="0" borderId="0" xfId="0" applyNumberFormat="1" applyFont="1" applyBorder="1" applyAlignment="1" applyProtection="1">
      <alignment/>
      <protection locked="0"/>
    </xf>
    <xf numFmtId="3" fontId="21" fillId="0" borderId="0" xfId="0" applyNumberFormat="1" applyFont="1" applyAlignment="1">
      <alignment/>
    </xf>
    <xf numFmtId="41" fontId="21" fillId="0" borderId="0" xfId="60" applyNumberFormat="1" applyFont="1" applyBorder="1" applyAlignment="1" quotePrefix="1">
      <alignment horizontal="center"/>
      <protection/>
    </xf>
    <xf numFmtId="0" fontId="21" fillId="0" borderId="0" xfId="0" applyNumberFormat="1" applyFont="1" applyFill="1" applyBorder="1" applyAlignment="1">
      <alignment horizontal="center"/>
    </xf>
    <xf numFmtId="0" fontId="63" fillId="0" borderId="0" xfId="0" applyFont="1" applyBorder="1" applyAlignment="1">
      <alignment/>
    </xf>
    <xf numFmtId="42" fontId="21" fillId="0" borderId="0" xfId="60" applyNumberFormat="1" applyFont="1" applyBorder="1" applyAlignment="1">
      <alignment/>
      <protection/>
    </xf>
    <xf numFmtId="0" fontId="21" fillId="0" borderId="0" xfId="0" applyNumberFormat="1" applyFont="1" applyBorder="1" applyAlignment="1" applyProtection="1">
      <alignment/>
      <protection locked="0"/>
    </xf>
    <xf numFmtId="164" fontId="21" fillId="0" borderId="0" xfId="0" applyNumberFormat="1" applyFont="1" applyBorder="1" applyAlignment="1" applyProtection="1">
      <alignment/>
      <protection locked="0"/>
    </xf>
    <xf numFmtId="41" fontId="21" fillId="0" borderId="0" xfId="0" applyNumberFormat="1" applyFont="1" applyBorder="1" applyAlignment="1" applyProtection="1">
      <alignment/>
      <protection locked="0"/>
    </xf>
    <xf numFmtId="0" fontId="21" fillId="0" borderId="0" xfId="0" applyNumberFormat="1" applyFont="1" applyBorder="1" applyAlignment="1" applyProtection="1">
      <alignment horizontal="left"/>
      <protection locked="0"/>
    </xf>
    <xf numFmtId="41" fontId="21" fillId="0" borderId="0" xfId="0" applyNumberFormat="1" applyFont="1" applyBorder="1" applyAlignment="1" applyProtection="1">
      <alignment horizontal="left"/>
      <protection locked="0"/>
    </xf>
    <xf numFmtId="41" fontId="21" fillId="0" borderId="10" xfId="0" applyNumberFormat="1" applyFont="1" applyBorder="1" applyAlignment="1" applyProtection="1">
      <alignment/>
      <protection locked="0"/>
    </xf>
    <xf numFmtId="171" fontId="21" fillId="0" borderId="0" xfId="0" applyNumberFormat="1" applyFont="1" applyBorder="1" applyAlignment="1">
      <alignment/>
    </xf>
    <xf numFmtId="42" fontId="21" fillId="0" borderId="11" xfId="0" applyNumberFormat="1" applyFont="1" applyBorder="1" applyAlignment="1" applyProtection="1">
      <alignment/>
      <protection locked="0"/>
    </xf>
    <xf numFmtId="0" fontId="22" fillId="0" borderId="0" xfId="0" applyNumberFormat="1" applyFont="1" applyAlignment="1" applyProtection="1">
      <alignment/>
      <protection locked="0"/>
    </xf>
    <xf numFmtId="0" fontId="62" fillId="0" borderId="0" xfId="0" applyNumberFormat="1" applyFont="1" applyBorder="1" applyAlignment="1" applyProtection="1">
      <alignment horizontal="left"/>
      <protection locked="0"/>
    </xf>
    <xf numFmtId="0" fontId="22" fillId="0" borderId="0" xfId="0" applyNumberFormat="1" applyFont="1" applyBorder="1" applyAlignment="1" applyProtection="1">
      <alignment/>
      <protection locked="0"/>
    </xf>
    <xf numFmtId="0" fontId="21" fillId="0" borderId="0" xfId="0" applyNumberFormat="1" applyFont="1" applyFill="1" applyBorder="1" applyAlignment="1" applyProtection="1">
      <alignment/>
      <protection locked="0"/>
    </xf>
    <xf numFmtId="0" fontId="63" fillId="0" borderId="0" xfId="0" applyNumberFormat="1" applyFont="1" applyFill="1" applyBorder="1" applyAlignment="1" applyProtection="1">
      <alignment/>
      <protection locked="0"/>
    </xf>
    <xf numFmtId="0" fontId="63" fillId="0" borderId="0" xfId="0" applyNumberFormat="1" applyFont="1" applyBorder="1" applyAlignment="1" applyProtection="1">
      <alignment/>
      <protection locked="0"/>
    </xf>
    <xf numFmtId="41" fontId="21" fillId="0" borderId="10" xfId="60" applyNumberFormat="1" applyFont="1" applyFill="1" applyBorder="1" applyAlignment="1" quotePrefix="1">
      <alignment horizontal="center"/>
      <protection/>
    </xf>
    <xf numFmtId="171" fontId="21" fillId="0" borderId="0" xfId="60" applyNumberFormat="1" applyFont="1" applyFill="1" applyBorder="1" applyAlignment="1" quotePrefix="1">
      <alignment horizontal="center"/>
      <protection/>
    </xf>
    <xf numFmtId="0" fontId="21" fillId="0" borderId="0" xfId="0" applyFont="1" applyFill="1" applyBorder="1" applyAlignment="1">
      <alignment/>
    </xf>
    <xf numFmtId="41" fontId="21" fillId="0" borderId="0" xfId="60" applyNumberFormat="1" applyFont="1" applyFill="1" applyBorder="1" applyAlignment="1" quotePrefix="1">
      <alignment horizontal="center"/>
      <protection/>
    </xf>
    <xf numFmtId="41" fontId="21" fillId="0" borderId="0" xfId="60" applyNumberFormat="1" applyFont="1" applyFill="1" applyBorder="1" applyAlignment="1">
      <alignment/>
      <protection/>
    </xf>
    <xf numFmtId="187" fontId="21" fillId="0" borderId="0" xfId="0" applyNumberFormat="1" applyFont="1" applyBorder="1" applyAlignment="1">
      <alignment/>
    </xf>
    <xf numFmtId="41" fontId="64" fillId="0" borderId="0" xfId="0" applyNumberFormat="1" applyFont="1" applyBorder="1" applyAlignment="1">
      <alignment/>
    </xf>
    <xf numFmtId="42" fontId="65" fillId="0" borderId="0" xfId="0" applyNumberFormat="1" applyFont="1" applyBorder="1" applyAlignment="1">
      <alignment/>
    </xf>
    <xf numFmtId="0" fontId="21" fillId="0" borderId="0" xfId="0" applyFont="1" applyFill="1" applyAlignment="1">
      <alignment horizontal="center"/>
    </xf>
    <xf numFmtId="41" fontId="21" fillId="0" borderId="0" xfId="0" applyNumberFormat="1" applyFont="1" applyFill="1" applyBorder="1" applyAlignment="1">
      <alignment horizontal="center"/>
    </xf>
    <xf numFmtId="42" fontId="21" fillId="0" borderId="0" xfId="60" applyNumberFormat="1" applyFont="1" applyFill="1" applyBorder="1" applyAlignment="1" quotePrefix="1">
      <alignment horizontal="center"/>
      <protection/>
    </xf>
    <xf numFmtId="42" fontId="21" fillId="0" borderId="11" xfId="0" applyNumberFormat="1" applyFont="1" applyFill="1" applyBorder="1" applyAlignment="1">
      <alignment/>
    </xf>
    <xf numFmtId="42" fontId="21" fillId="0" borderId="0" xfId="0" applyNumberFormat="1" applyFont="1" applyFill="1" applyBorder="1" applyAlignment="1">
      <alignment/>
    </xf>
    <xf numFmtId="0" fontId="7" fillId="0" borderId="0" xfId="0" applyFont="1" applyBorder="1" applyAlignment="1">
      <alignment horizontal="center"/>
    </xf>
    <xf numFmtId="0" fontId="7" fillId="0" borderId="0" xfId="0" applyFont="1" applyBorder="1" applyAlignment="1">
      <alignment/>
    </xf>
    <xf numFmtId="0" fontId="7" fillId="0" borderId="10" xfId="60" applyNumberFormat="1" applyFont="1" applyBorder="1" applyAlignment="1" quotePrefix="1">
      <alignment horizontal="center"/>
      <protection/>
    </xf>
    <xf numFmtId="0" fontId="8" fillId="0" borderId="0" xfId="60" applyNumberFormat="1" applyFont="1" applyBorder="1" applyAlignment="1">
      <alignment/>
      <protection/>
    </xf>
    <xf numFmtId="41" fontId="10" fillId="0" borderId="0" xfId="58" applyNumberFormat="1" applyFont="1" applyFill="1" applyBorder="1" applyAlignment="1">
      <alignment/>
      <protection/>
    </xf>
    <xf numFmtId="0" fontId="87" fillId="0" borderId="0" xfId="49" applyFont="1" applyAlignment="1" applyProtection="1">
      <alignment/>
      <protection/>
    </xf>
    <xf numFmtId="41" fontId="10" fillId="0" borderId="0" xfId="58" applyNumberFormat="1" applyFont="1" applyAlignment="1">
      <alignment/>
      <protection/>
    </xf>
    <xf numFmtId="41" fontId="88" fillId="0" borderId="0" xfId="50" applyNumberFormat="1" applyFont="1" applyAlignment="1" applyProtection="1">
      <alignment horizontal="left" vertical="top"/>
      <protection/>
    </xf>
    <xf numFmtId="41" fontId="10" fillId="0" borderId="12" xfId="58" applyNumberFormat="1" applyFont="1" applyFill="1" applyBorder="1" applyAlignment="1">
      <alignment/>
      <protection/>
    </xf>
    <xf numFmtId="41" fontId="10" fillId="0" borderId="12" xfId="58" applyNumberFormat="1" applyFont="1" applyFill="1" applyBorder="1" applyAlignment="1">
      <alignment horizontal="center"/>
      <protection/>
    </xf>
    <xf numFmtId="41" fontId="10" fillId="0" borderId="13" xfId="58" applyNumberFormat="1" applyFont="1" applyFill="1" applyBorder="1" applyAlignment="1">
      <alignment horizontal="center" wrapText="1"/>
      <protection/>
    </xf>
    <xf numFmtId="41" fontId="10" fillId="0" borderId="13" xfId="58" applyNumberFormat="1" applyFont="1" applyFill="1" applyBorder="1" applyAlignment="1">
      <alignment/>
      <protection/>
    </xf>
    <xf numFmtId="41" fontId="10" fillId="0" borderId="0" xfId="58" applyNumberFormat="1" applyFont="1" applyFill="1" applyBorder="1" applyAlignment="1">
      <alignment horizontal="center"/>
      <protection/>
    </xf>
    <xf numFmtId="41" fontId="14" fillId="0" borderId="14" xfId="58" applyNumberFormat="1" applyFont="1" applyFill="1" applyBorder="1" applyAlignment="1">
      <alignment horizontal="left"/>
      <protection/>
    </xf>
    <xf numFmtId="3" fontId="15" fillId="33" borderId="0" xfId="59" applyNumberFormat="1" applyFont="1" applyFill="1" applyBorder="1" applyAlignment="1" applyProtection="1">
      <alignment horizontal="left"/>
      <protection locked="0"/>
    </xf>
    <xf numFmtId="3" fontId="10" fillId="33" borderId="0" xfId="59" applyNumberFormat="1" applyFont="1" applyFill="1" applyBorder="1" applyAlignment="1" applyProtection="1">
      <alignment horizontal="right"/>
      <protection locked="0"/>
    </xf>
    <xf numFmtId="41" fontId="16" fillId="33" borderId="0" xfId="59" applyNumberFormat="1" applyFont="1" applyFill="1" applyBorder="1" applyAlignment="1">
      <alignment horizontal="right"/>
      <protection/>
    </xf>
    <xf numFmtId="3" fontId="10" fillId="0" borderId="14" xfId="58" applyNumberFormat="1" applyFont="1" applyFill="1" applyBorder="1" applyAlignment="1">
      <alignment horizontal="left" wrapText="1"/>
      <protection/>
    </xf>
    <xf numFmtId="41" fontId="17" fillId="33" borderId="0" xfId="58" applyNumberFormat="1" applyFont="1" applyFill="1" applyBorder="1" applyAlignment="1">
      <alignment/>
      <protection/>
    </xf>
    <xf numFmtId="41" fontId="17" fillId="33" borderId="0" xfId="58" applyNumberFormat="1" applyFont="1" applyFill="1" applyBorder="1" applyAlignment="1">
      <alignment horizontal="center"/>
      <protection/>
    </xf>
    <xf numFmtId="41" fontId="18" fillId="33" borderId="0" xfId="58" applyNumberFormat="1" applyFont="1" applyFill="1" applyBorder="1" applyAlignment="1">
      <alignment horizontal="center"/>
      <protection/>
    </xf>
    <xf numFmtId="41" fontId="18" fillId="33" borderId="0" xfId="58" applyNumberFormat="1" applyFont="1" applyFill="1" applyBorder="1" applyAlignment="1">
      <alignment horizontal="center" wrapText="1"/>
      <protection/>
    </xf>
    <xf numFmtId="41" fontId="17" fillId="33" borderId="0" xfId="58" applyNumberFormat="1" applyFont="1" applyFill="1" applyBorder="1" applyAlignment="1" quotePrefix="1">
      <alignment horizontal="center"/>
      <protection/>
    </xf>
    <xf numFmtId="49" fontId="18" fillId="33" borderId="0" xfId="58" applyNumberFormat="1" applyFont="1" applyFill="1" applyBorder="1" applyAlignment="1">
      <alignment horizontal="center"/>
      <protection/>
    </xf>
    <xf numFmtId="0" fontId="0" fillId="0" borderId="0" xfId="0" applyAlignment="1">
      <alignment/>
    </xf>
    <xf numFmtId="41" fontId="18" fillId="0" borderId="0" xfId="58" applyNumberFormat="1" applyFont="1" applyBorder="1" applyAlignment="1">
      <alignment/>
      <protection/>
    </xf>
    <xf numFmtId="3" fontId="10" fillId="0" borderId="0" xfId="58" applyNumberFormat="1" applyFont="1" applyBorder="1" applyAlignment="1">
      <alignment horizontal="left"/>
      <protection/>
    </xf>
    <xf numFmtId="3" fontId="18" fillId="0" borderId="0" xfId="58" applyNumberFormat="1" applyFont="1" applyFill="1" applyBorder="1" applyAlignment="1">
      <alignment vertical="top" wrapText="1"/>
      <protection/>
    </xf>
    <xf numFmtId="41" fontId="13" fillId="33" borderId="0" xfId="58" applyNumberFormat="1" applyFont="1" applyFill="1" applyBorder="1" applyAlignment="1">
      <alignment horizontal="center" vertical="center"/>
      <protection/>
    </xf>
    <xf numFmtId="41" fontId="89" fillId="33" borderId="0" xfId="58" applyNumberFormat="1" applyFont="1" applyFill="1" applyBorder="1" applyAlignment="1">
      <alignment horizontal="center" vertical="top" wrapText="1"/>
      <protection/>
    </xf>
    <xf numFmtId="41" fontId="10" fillId="0" borderId="0" xfId="58" applyNumberFormat="1" applyFont="1" applyAlignment="1">
      <alignment horizontal="left"/>
      <protection/>
    </xf>
    <xf numFmtId="41" fontId="90" fillId="0" borderId="0" xfId="58" applyNumberFormat="1" applyFont="1" applyFill="1" applyAlignment="1">
      <alignment horizontal="left"/>
      <protection/>
    </xf>
    <xf numFmtId="41" fontId="90" fillId="0" borderId="0" xfId="58" applyNumberFormat="1" applyFont="1" applyFill="1" applyAlignment="1">
      <alignment horizontal="left" vertical="center"/>
      <protection/>
    </xf>
    <xf numFmtId="0" fontId="18" fillId="33" borderId="0" xfId="58" applyNumberFormat="1" applyFont="1" applyFill="1" applyBorder="1" applyAlignment="1">
      <alignment horizontal="center"/>
      <protection/>
    </xf>
    <xf numFmtId="42" fontId="0" fillId="0" borderId="0" xfId="0" applyNumberFormat="1" applyFont="1" applyAlignment="1" applyProtection="1">
      <alignment/>
      <protection locked="0"/>
    </xf>
    <xf numFmtId="41" fontId="10" fillId="0" borderId="0" xfId="58" applyNumberFormat="1" applyFont="1" applyBorder="1" applyAlignment="1">
      <alignment/>
      <protection/>
    </xf>
    <xf numFmtId="3" fontId="17" fillId="0" borderId="14" xfId="58" applyNumberFormat="1" applyFont="1" applyBorder="1" applyAlignment="1">
      <alignment horizontal="left"/>
      <protection/>
    </xf>
    <xf numFmtId="41" fontId="10" fillId="0" borderId="14" xfId="58" applyNumberFormat="1" applyFont="1" applyBorder="1" applyAlignment="1">
      <alignment horizontal="left"/>
      <protection/>
    </xf>
    <xf numFmtId="41" fontId="18" fillId="0" borderId="0" xfId="58" applyNumberFormat="1" applyFont="1" applyBorder="1" applyAlignment="1">
      <alignment horizontal="left"/>
      <protection/>
    </xf>
    <xf numFmtId="42" fontId="18" fillId="0" borderId="0" xfId="58" applyNumberFormat="1" applyFont="1" applyBorder="1" applyAlignment="1">
      <alignment/>
      <protection/>
    </xf>
    <xf numFmtId="41" fontId="18" fillId="0" borderId="0" xfId="58" applyNumberFormat="1" applyFont="1" applyBorder="1" applyAlignment="1">
      <alignment horizontal="center"/>
      <protection/>
    </xf>
    <xf numFmtId="41" fontId="10" fillId="0" borderId="0" xfId="58" applyNumberFormat="1" applyFont="1" applyBorder="1" applyAlignment="1">
      <alignment horizontal="left"/>
      <protection/>
    </xf>
    <xf numFmtId="41" fontId="18" fillId="0" borderId="15" xfId="58" applyNumberFormat="1" applyFont="1" applyBorder="1" applyAlignment="1">
      <alignment/>
      <protection/>
    </xf>
    <xf numFmtId="41" fontId="18" fillId="0" borderId="10" xfId="58" applyNumberFormat="1" applyFont="1" applyBorder="1" applyAlignment="1">
      <alignment/>
      <protection/>
    </xf>
    <xf numFmtId="41" fontId="18" fillId="0" borderId="0" xfId="58" applyNumberFormat="1" applyFont="1" applyFill="1" applyBorder="1" applyAlignment="1">
      <alignment/>
      <protection/>
    </xf>
    <xf numFmtId="3" fontId="10" fillId="0" borderId="14" xfId="58" applyNumberFormat="1" applyFont="1" applyBorder="1" applyAlignment="1">
      <alignment horizontal="left"/>
      <protection/>
    </xf>
    <xf numFmtId="41" fontId="17" fillId="33" borderId="16" xfId="58" applyNumberFormat="1" applyFont="1" applyFill="1" applyBorder="1" applyAlignment="1">
      <alignment horizontal="left" vertical="center"/>
      <protection/>
    </xf>
    <xf numFmtId="41" fontId="18" fillId="33" borderId="16" xfId="58" applyNumberFormat="1" applyFont="1" applyFill="1" applyBorder="1" applyAlignment="1">
      <alignment horizontal="left" vertical="center"/>
      <protection/>
    </xf>
    <xf numFmtId="42" fontId="19" fillId="33" borderId="16" xfId="58" applyNumberFormat="1" applyFont="1" applyFill="1" applyBorder="1" applyAlignment="1">
      <alignment vertical="center"/>
      <protection/>
    </xf>
    <xf numFmtId="41" fontId="19" fillId="0" borderId="0" xfId="58" applyNumberFormat="1" applyFont="1" applyBorder="1" applyAlignment="1">
      <alignment/>
      <protection/>
    </xf>
    <xf numFmtId="49" fontId="17" fillId="0" borderId="0" xfId="58" applyNumberFormat="1" applyFont="1" applyAlignment="1">
      <alignment horizontal="left" indent="1"/>
      <protection/>
    </xf>
    <xf numFmtId="49" fontId="10" fillId="0" borderId="0" xfId="58" applyNumberFormat="1" applyFont="1" applyAlignment="1">
      <alignment horizontal="left" indent="1"/>
      <protection/>
    </xf>
    <xf numFmtId="41" fontId="17" fillId="33" borderId="17" xfId="58" applyNumberFormat="1" applyFont="1" applyFill="1" applyBorder="1" applyAlignment="1">
      <alignment horizontal="left" vertical="center"/>
      <protection/>
    </xf>
    <xf numFmtId="41" fontId="18" fillId="33" borderId="17" xfId="58" applyNumberFormat="1" applyFont="1" applyFill="1" applyBorder="1" applyAlignment="1">
      <alignment horizontal="left"/>
      <protection/>
    </xf>
    <xf numFmtId="37" fontId="19" fillId="33" borderId="17" xfId="58" applyNumberFormat="1" applyFont="1" applyFill="1" applyBorder="1" applyAlignment="1">
      <alignment vertical="center"/>
      <protection/>
    </xf>
    <xf numFmtId="41" fontId="10" fillId="0" borderId="18" xfId="58" applyNumberFormat="1" applyFont="1" applyBorder="1" applyAlignment="1">
      <alignment horizontal="left"/>
      <protection/>
    </xf>
    <xf numFmtId="41" fontId="10" fillId="0" borderId="18" xfId="58" applyNumberFormat="1" applyFont="1" applyBorder="1" applyAlignment="1">
      <alignment/>
      <protection/>
    </xf>
    <xf numFmtId="3" fontId="20" fillId="0" borderId="0" xfId="58" applyNumberFormat="1" applyFont="1" applyBorder="1" applyAlignment="1">
      <alignment vertical="center"/>
      <protection/>
    </xf>
    <xf numFmtId="3" fontId="13" fillId="0" borderId="0" xfId="58" applyNumberFormat="1" applyFont="1" applyBorder="1" applyAlignment="1">
      <alignment vertical="top"/>
      <protection/>
    </xf>
    <xf numFmtId="3" fontId="10" fillId="0" borderId="0" xfId="58" applyNumberFormat="1" applyFont="1" applyAlignment="1">
      <alignment/>
      <protection/>
    </xf>
    <xf numFmtId="41" fontId="89" fillId="0" borderId="0" xfId="58" applyNumberFormat="1" applyFont="1" applyFill="1" applyBorder="1" applyAlignment="1">
      <alignment horizontal="center" vertical="top" wrapText="1"/>
      <protection/>
    </xf>
    <xf numFmtId="3" fontId="15" fillId="0" borderId="0" xfId="58" applyNumberFormat="1" applyFont="1" applyBorder="1" applyAlignment="1">
      <alignment vertical="center"/>
      <protection/>
    </xf>
    <xf numFmtId="2" fontId="15" fillId="0" borderId="0" xfId="55" applyNumberFormat="1" applyFont="1" applyBorder="1" applyAlignment="1">
      <alignment/>
      <protection/>
    </xf>
    <xf numFmtId="0" fontId="13" fillId="0" borderId="0" xfId="0" applyFont="1" applyBorder="1" applyAlignment="1">
      <alignment horizontal="center" vertical="center" wrapText="1"/>
    </xf>
    <xf numFmtId="3" fontId="18" fillId="33" borderId="0" xfId="58" applyNumberFormat="1" applyFont="1" applyFill="1" applyBorder="1" applyAlignment="1">
      <alignment horizontal="center" vertical="top" wrapText="1"/>
      <protection/>
    </xf>
    <xf numFmtId="0" fontId="63" fillId="0" borderId="0" xfId="0" applyNumberFormat="1" applyFont="1" applyBorder="1" applyAlignment="1" applyProtection="1">
      <alignment horizontal="left"/>
      <protection locked="0"/>
    </xf>
    <xf numFmtId="0" fontId="21" fillId="0" borderId="0" xfId="0" applyNumberFormat="1" applyFont="1" applyBorder="1" applyAlignment="1" applyProtection="1">
      <alignment/>
      <protection locked="0"/>
    </xf>
    <xf numFmtId="41" fontId="21" fillId="0" borderId="0" xfId="0" applyNumberFormat="1" applyFont="1" applyBorder="1" applyAlignment="1" applyProtection="1">
      <alignment/>
      <protection locked="0"/>
    </xf>
    <xf numFmtId="0" fontId="21" fillId="0" borderId="0" xfId="0" applyNumberFormat="1" applyFont="1" applyBorder="1" applyAlignment="1" applyProtection="1">
      <alignment horizontal="left"/>
      <protection locked="0"/>
    </xf>
    <xf numFmtId="0" fontId="21" fillId="0" borderId="0" xfId="0" applyNumberFormat="1" applyFont="1" applyAlignment="1" applyProtection="1">
      <alignment/>
      <protection locked="0"/>
    </xf>
    <xf numFmtId="0" fontId="21" fillId="0" borderId="0" xfId="0" applyNumberFormat="1" applyFont="1" applyFill="1" applyBorder="1" applyAlignment="1" applyProtection="1">
      <alignment/>
      <protection locked="0"/>
    </xf>
    <xf numFmtId="41" fontId="21" fillId="0" borderId="0" xfId="0" applyNumberFormat="1" applyFont="1" applyAlignment="1" applyProtection="1">
      <alignment/>
      <protection locked="0"/>
    </xf>
    <xf numFmtId="41" fontId="21" fillId="0" borderId="10" xfId="0" applyNumberFormat="1" applyFont="1" applyBorder="1" applyAlignment="1" applyProtection="1">
      <alignment/>
      <protection locked="0"/>
    </xf>
    <xf numFmtId="0" fontId="22" fillId="0" borderId="0" xfId="0" applyNumberFormat="1" applyFont="1" applyBorder="1" applyAlignment="1" applyProtection="1">
      <alignment/>
      <protection locked="0"/>
    </xf>
    <xf numFmtId="3" fontId="21" fillId="0" borderId="0" xfId="0" applyNumberFormat="1" applyFont="1" applyBorder="1" applyAlignment="1" applyProtection="1">
      <alignment/>
      <protection locked="0"/>
    </xf>
    <xf numFmtId="0" fontId="9" fillId="0" borderId="0" xfId="54">
      <alignment/>
      <protection/>
    </xf>
    <xf numFmtId="0" fontId="12" fillId="0" borderId="0" xfId="50" applyAlignment="1" applyProtection="1">
      <alignment/>
      <protection/>
    </xf>
    <xf numFmtId="0" fontId="23" fillId="0" borderId="0" xfId="54" applyFont="1" applyAlignment="1">
      <alignment horizontal="center"/>
      <protection/>
    </xf>
    <xf numFmtId="0" fontId="23" fillId="0" borderId="0" xfId="54" applyFont="1" applyFill="1" applyAlignment="1">
      <alignment horizontal="center"/>
      <protection/>
    </xf>
    <xf numFmtId="42" fontId="9" fillId="0" borderId="0" xfId="54" applyNumberFormat="1">
      <alignment/>
      <protection/>
    </xf>
    <xf numFmtId="189" fontId="9" fillId="0" borderId="0" xfId="54" applyNumberFormat="1">
      <alignment/>
      <protection/>
    </xf>
    <xf numFmtId="0" fontId="9" fillId="0" borderId="0" xfId="54" applyBorder="1">
      <alignment/>
      <protection/>
    </xf>
    <xf numFmtId="0" fontId="7" fillId="0" borderId="0" xfId="56" applyNumberFormat="1" applyFont="1" applyFill="1" applyBorder="1" applyAlignment="1">
      <alignment/>
      <protection/>
    </xf>
    <xf numFmtId="0" fontId="25" fillId="0" borderId="0" xfId="56" applyNumberFormat="1" applyFont="1" applyFill="1" applyBorder="1">
      <alignment/>
      <protection/>
    </xf>
    <xf numFmtId="0" fontId="26" fillId="0" borderId="0" xfId="56" applyNumberFormat="1" applyFont="1" applyFill="1" applyBorder="1" applyAlignment="1">
      <alignment horizontal="centerContinuous"/>
      <protection/>
    </xf>
    <xf numFmtId="0" fontId="26" fillId="0" borderId="0" xfId="56" applyNumberFormat="1" applyFont="1" applyFill="1" applyBorder="1" applyAlignment="1">
      <alignment/>
      <protection/>
    </xf>
    <xf numFmtId="0" fontId="26" fillId="0" borderId="0" xfId="56" applyNumberFormat="1" applyFont="1" applyBorder="1" applyAlignment="1">
      <alignment/>
      <protection/>
    </xf>
    <xf numFmtId="0" fontId="7" fillId="0" borderId="0" xfId="56" applyNumberFormat="1" applyFont="1" applyBorder="1" applyAlignment="1">
      <alignment/>
      <protection/>
    </xf>
    <xf numFmtId="0" fontId="26" fillId="0" borderId="0" xfId="56" applyNumberFormat="1" applyFont="1" applyBorder="1" applyAlignment="1">
      <alignment horizontal="center"/>
      <protection/>
    </xf>
    <xf numFmtId="0" fontId="25" fillId="0" borderId="0" xfId="56" applyNumberFormat="1" applyFont="1" applyBorder="1">
      <alignment/>
      <protection/>
    </xf>
    <xf numFmtId="0" fontId="7" fillId="0" borderId="0" xfId="56" applyNumberFormat="1" applyFont="1" applyBorder="1" applyAlignment="1">
      <alignment horizontal="center"/>
      <protection/>
    </xf>
    <xf numFmtId="41" fontId="7" fillId="0" borderId="0" xfId="56" applyNumberFormat="1" applyFont="1" applyBorder="1" applyAlignment="1">
      <alignment/>
      <protection/>
    </xf>
    <xf numFmtId="10" fontId="7" fillId="0" borderId="0" xfId="56" applyNumberFormat="1" applyFont="1" applyBorder="1" applyAlignment="1">
      <alignment horizontal="center"/>
      <protection/>
    </xf>
    <xf numFmtId="0" fontId="28" fillId="0" borderId="0" xfId="56" applyNumberFormat="1" applyFont="1" applyBorder="1" applyAlignment="1">
      <alignment horizontal="centerContinuous"/>
      <protection/>
    </xf>
    <xf numFmtId="0" fontId="29" fillId="0" borderId="0" xfId="56" applyNumberFormat="1" applyFont="1" applyBorder="1" applyAlignment="1">
      <alignment horizontal="centerContinuous"/>
      <protection/>
    </xf>
    <xf numFmtId="41" fontId="29" fillId="0" borderId="0" xfId="56" applyNumberFormat="1" applyFont="1" applyBorder="1" applyAlignment="1">
      <alignment horizontal="centerContinuous"/>
      <protection/>
    </xf>
    <xf numFmtId="0" fontId="30" fillId="0" borderId="0" xfId="56" applyNumberFormat="1" applyFont="1" applyBorder="1" applyAlignment="1">
      <alignment horizontal="centerContinuous"/>
      <protection/>
    </xf>
    <xf numFmtId="4" fontId="30" fillId="0" borderId="0" xfId="56" applyNumberFormat="1" applyFont="1" applyBorder="1" applyAlignment="1">
      <alignment horizontal="center"/>
      <protection/>
    </xf>
    <xf numFmtId="0" fontId="31" fillId="0" borderId="0" xfId="56" applyNumberFormat="1" applyFont="1" applyAlignment="1">
      <alignment horizontal="justify"/>
      <protection/>
    </xf>
    <xf numFmtId="0" fontId="32" fillId="0" borderId="0" xfId="56" applyNumberFormat="1" applyFont="1" applyBorder="1" applyAlignment="1">
      <alignment horizontal="justify" wrapText="1"/>
      <protection/>
    </xf>
    <xf numFmtId="0" fontId="24" fillId="0" borderId="0" xfId="56" applyAlignment="1">
      <alignment vertical="top"/>
      <protection/>
    </xf>
    <xf numFmtId="0" fontId="31" fillId="0" borderId="0" xfId="56" applyNumberFormat="1" applyFont="1" applyBorder="1" applyAlignment="1">
      <alignment/>
      <protection/>
    </xf>
    <xf numFmtId="0" fontId="32" fillId="0" borderId="0" xfId="56" applyNumberFormat="1" applyFont="1" applyBorder="1" applyAlignment="1">
      <alignment horizontal="justify"/>
      <protection/>
    </xf>
    <xf numFmtId="0" fontId="32" fillId="0" borderId="0" xfId="56" applyNumberFormat="1" applyFont="1" applyBorder="1" applyAlignment="1">
      <alignment horizontal="justify" vertical="top"/>
      <protection/>
    </xf>
    <xf numFmtId="0" fontId="32" fillId="0" borderId="0" xfId="56" applyNumberFormat="1" applyFont="1" applyAlignment="1">
      <alignment horizontal="justify"/>
      <protection/>
    </xf>
    <xf numFmtId="0" fontId="24" fillId="0" borderId="0" xfId="56" applyAlignment="1">
      <alignment horizontal="justify" vertical="top"/>
      <protection/>
    </xf>
    <xf numFmtId="0" fontId="7" fillId="0" borderId="0" xfId="56" applyNumberFormat="1" applyFont="1" applyAlignment="1">
      <alignment/>
      <protection/>
    </xf>
    <xf numFmtId="0" fontId="33" fillId="0" borderId="0" xfId="56" applyNumberFormat="1" applyFont="1" applyFill="1" applyBorder="1" applyAlignment="1">
      <alignment/>
      <protection/>
    </xf>
    <xf numFmtId="0" fontId="7" fillId="0" borderId="19" xfId="56" applyNumberFormat="1" applyFont="1" applyBorder="1" applyAlignment="1">
      <alignment/>
      <protection/>
    </xf>
    <xf numFmtId="0" fontId="7" fillId="0" borderId="20" xfId="56" applyNumberFormat="1" applyFont="1" applyBorder="1" applyAlignment="1">
      <alignment/>
      <protection/>
    </xf>
    <xf numFmtId="0" fontId="25" fillId="0" borderId="20" xfId="56" applyNumberFormat="1" applyFont="1" applyBorder="1">
      <alignment/>
      <protection/>
    </xf>
    <xf numFmtId="0" fontId="34" fillId="0" borderId="0" xfId="56" applyNumberFormat="1" applyFont="1" applyFill="1" applyBorder="1" applyAlignment="1">
      <alignment/>
      <protection/>
    </xf>
    <xf numFmtId="0" fontId="26" fillId="0" borderId="0" xfId="56" applyNumberFormat="1" applyFont="1" applyFill="1" applyBorder="1" applyAlignment="1">
      <alignment horizontal="center"/>
      <protection/>
    </xf>
    <xf numFmtId="0" fontId="35" fillId="0" borderId="0" xfId="56" applyFont="1" applyBorder="1" applyAlignment="1">
      <alignment vertical="center"/>
      <protection/>
    </xf>
    <xf numFmtId="4" fontId="7" fillId="0" borderId="0" xfId="56" applyNumberFormat="1" applyFont="1" applyBorder="1" applyAlignment="1">
      <alignment horizontal="center"/>
      <protection/>
    </xf>
    <xf numFmtId="0" fontId="35" fillId="0" borderId="0" xfId="56" applyFont="1" applyBorder="1" applyAlignment="1">
      <alignment horizontal="center" vertical="center"/>
      <protection/>
    </xf>
    <xf numFmtId="0" fontId="24" fillId="0" borderId="0" xfId="56" applyAlignment="1">
      <alignment/>
      <protection/>
    </xf>
    <xf numFmtId="42" fontId="26" fillId="0" borderId="0" xfId="56" applyNumberFormat="1" applyFont="1" applyBorder="1" applyAlignment="1">
      <alignment/>
      <protection/>
    </xf>
    <xf numFmtId="3" fontId="18" fillId="33" borderId="0" xfId="58" applyNumberFormat="1" applyFont="1" applyFill="1" applyBorder="1" applyAlignment="1">
      <alignment horizontal="center" vertical="top" wrapText="1"/>
      <protection/>
    </xf>
    <xf numFmtId="41" fontId="21" fillId="0" borderId="0" xfId="0" applyNumberFormat="1" applyFont="1" applyAlignment="1" applyProtection="1">
      <alignment/>
      <protection locked="0"/>
    </xf>
    <xf numFmtId="0" fontId="63" fillId="0" borderId="0" xfId="0" applyNumberFormat="1" applyFont="1" applyBorder="1" applyAlignment="1" applyProtection="1">
      <alignment horizontal="left"/>
      <protection locked="0"/>
    </xf>
    <xf numFmtId="0" fontId="0" fillId="0" borderId="0" xfId="0" applyNumberFormat="1" applyFont="1" applyAlignment="1" applyProtection="1">
      <alignment horizontal="center"/>
      <protection locked="0"/>
    </xf>
    <xf numFmtId="41" fontId="0" fillId="0" borderId="0" xfId="0" applyNumberFormat="1" applyFont="1" applyAlignment="1" applyProtection="1">
      <alignment/>
      <protection locked="0"/>
    </xf>
    <xf numFmtId="41" fontId="19" fillId="33" borderId="0" xfId="58" applyNumberFormat="1" applyFont="1" applyFill="1" applyBorder="1" applyAlignment="1">
      <alignment horizontal="center"/>
      <protection/>
    </xf>
    <xf numFmtId="0" fontId="19" fillId="33" borderId="0" xfId="58" applyNumberFormat="1" applyFont="1" applyFill="1" applyBorder="1" applyAlignment="1">
      <alignment horizontal="center"/>
      <protection/>
    </xf>
    <xf numFmtId="0" fontId="0" fillId="0" borderId="0" xfId="0" applyNumberFormat="1" applyFont="1" applyBorder="1" applyAlignment="1" applyProtection="1">
      <alignment/>
      <protection locked="0"/>
    </xf>
    <xf numFmtId="42" fontId="21" fillId="0" borderId="10" xfId="0" applyNumberFormat="1" applyFont="1" applyBorder="1" applyAlignment="1" applyProtection="1">
      <alignment/>
      <protection locked="0"/>
    </xf>
    <xf numFmtId="3" fontId="18" fillId="33" borderId="0" xfId="58" applyNumberFormat="1" applyFont="1" applyFill="1" applyBorder="1" applyAlignment="1">
      <alignment horizontal="center" vertical="top" wrapText="1"/>
      <protection/>
    </xf>
    <xf numFmtId="0" fontId="63" fillId="0" borderId="0" xfId="0" applyNumberFormat="1" applyFont="1" applyBorder="1" applyAlignment="1" applyProtection="1">
      <alignment horizontal="left"/>
      <protection locked="0"/>
    </xf>
    <xf numFmtId="0" fontId="22" fillId="0" borderId="0" xfId="54" applyFont="1">
      <alignment/>
      <protection/>
    </xf>
    <xf numFmtId="42" fontId="21" fillId="0" borderId="0" xfId="54" applyNumberFormat="1" applyFont="1">
      <alignment/>
      <protection/>
    </xf>
    <xf numFmtId="42" fontId="21" fillId="0" borderId="0" xfId="54" applyNumberFormat="1" applyFont="1" applyFill="1">
      <alignment/>
      <protection/>
    </xf>
    <xf numFmtId="0" fontId="21" fillId="0" borderId="0" xfId="54" applyFont="1">
      <alignment/>
      <protection/>
    </xf>
    <xf numFmtId="0" fontId="21" fillId="0" borderId="0" xfId="54" applyFont="1" applyFill="1">
      <alignment/>
      <protection/>
    </xf>
    <xf numFmtId="41" fontId="21" fillId="0" borderId="0" xfId="54" applyNumberFormat="1" applyFont="1">
      <alignment/>
      <protection/>
    </xf>
    <xf numFmtId="41" fontId="21" fillId="0" borderId="0" xfId="54" applyNumberFormat="1" applyFont="1" applyFill="1">
      <alignment/>
      <protection/>
    </xf>
    <xf numFmtId="41" fontId="21" fillId="0" borderId="10" xfId="54" applyNumberFormat="1" applyFont="1" applyBorder="1">
      <alignment/>
      <protection/>
    </xf>
    <xf numFmtId="41" fontId="21" fillId="0" borderId="10" xfId="54" applyNumberFormat="1" applyFont="1" applyFill="1" applyBorder="1">
      <alignment/>
      <protection/>
    </xf>
    <xf numFmtId="41" fontId="21" fillId="0" borderId="0" xfId="54" applyNumberFormat="1" applyFont="1" applyBorder="1">
      <alignment/>
      <protection/>
    </xf>
    <xf numFmtId="41" fontId="21" fillId="0" borderId="0" xfId="54" applyNumberFormat="1" applyFont="1" applyFill="1" applyBorder="1">
      <alignment/>
      <protection/>
    </xf>
    <xf numFmtId="188" fontId="21" fillId="0" borderId="11" xfId="54" applyNumberFormat="1" applyFont="1" applyBorder="1">
      <alignment/>
      <protection/>
    </xf>
    <xf numFmtId="189" fontId="21" fillId="0" borderId="0" xfId="54" applyNumberFormat="1" applyFont="1">
      <alignment/>
      <protection/>
    </xf>
    <xf numFmtId="0" fontId="21" fillId="0" borderId="0" xfId="54" applyFont="1" applyAlignment="1">
      <alignment horizontal="center"/>
      <protection/>
    </xf>
    <xf numFmtId="0" fontId="21" fillId="0" borderId="0" xfId="54" applyFont="1" applyFill="1" applyAlignment="1">
      <alignment horizontal="center"/>
      <protection/>
    </xf>
    <xf numFmtId="0" fontId="21" fillId="0" borderId="10" xfId="54" applyFont="1" applyBorder="1" applyAlignment="1">
      <alignment horizontal="center"/>
      <protection/>
    </xf>
    <xf numFmtId="0" fontId="21" fillId="0" borderId="10" xfId="54" applyFont="1" applyFill="1" applyBorder="1" applyAlignment="1">
      <alignment horizontal="center"/>
      <protection/>
    </xf>
    <xf numFmtId="0" fontId="43" fillId="0" borderId="0" xfId="54" applyFont="1">
      <alignment/>
      <protection/>
    </xf>
    <xf numFmtId="41" fontId="36" fillId="0" borderId="21" xfId="56" applyNumberFormat="1" applyFont="1" applyFill="1" applyBorder="1" applyAlignment="1">
      <alignment horizontal="centerContinuous"/>
      <protection/>
    </xf>
    <xf numFmtId="41" fontId="36" fillId="0" borderId="18" xfId="56" applyNumberFormat="1" applyFont="1" applyFill="1" applyBorder="1" applyAlignment="1">
      <alignment horizontal="centerContinuous"/>
      <protection/>
    </xf>
    <xf numFmtId="41" fontId="36" fillId="0" borderId="22" xfId="56" applyNumberFormat="1" applyFont="1" applyFill="1" applyBorder="1" applyAlignment="1">
      <alignment horizontal="centerContinuous"/>
      <protection/>
    </xf>
    <xf numFmtId="41" fontId="37" fillId="0" borderId="0" xfId="56" applyNumberFormat="1" applyFont="1" applyFill="1" applyBorder="1">
      <alignment/>
      <protection/>
    </xf>
    <xf numFmtId="41" fontId="37" fillId="0" borderId="0" xfId="56" applyNumberFormat="1" applyFont="1" applyFill="1">
      <alignment/>
      <protection/>
    </xf>
    <xf numFmtId="41" fontId="37" fillId="0" borderId="0" xfId="56" applyNumberFormat="1" applyFont="1" applyFill="1" applyAlignment="1">
      <alignment/>
      <protection/>
    </xf>
    <xf numFmtId="41" fontId="36" fillId="0" borderId="19" xfId="56" applyNumberFormat="1" applyFont="1" applyFill="1" applyBorder="1" applyAlignment="1">
      <alignment horizontal="left"/>
      <protection/>
    </xf>
    <xf numFmtId="41" fontId="36" fillId="0" borderId="0" xfId="56" applyNumberFormat="1" applyFont="1" applyFill="1" applyBorder="1" applyAlignment="1">
      <alignment horizontal="center"/>
      <protection/>
    </xf>
    <xf numFmtId="41" fontId="36" fillId="0" borderId="0" xfId="56" applyNumberFormat="1" applyFont="1" applyFill="1" applyBorder="1" applyAlignment="1">
      <alignment horizontal="centerContinuous"/>
      <protection/>
    </xf>
    <xf numFmtId="41" fontId="36" fillId="0" borderId="0" xfId="56" applyNumberFormat="1" applyFont="1" applyFill="1" applyBorder="1" applyAlignment="1">
      <alignment horizontal="centerContinuous" vertical="center"/>
      <protection/>
    </xf>
    <xf numFmtId="41" fontId="39" fillId="0" borderId="0" xfId="56" applyNumberFormat="1" applyFont="1" applyFill="1" applyBorder="1" applyAlignment="1">
      <alignment horizontal="center" vertical="center"/>
      <protection/>
    </xf>
    <xf numFmtId="41" fontId="36" fillId="0" borderId="23" xfId="56" applyNumberFormat="1" applyFont="1" applyFill="1" applyBorder="1" applyAlignment="1">
      <alignment horizontal="centerContinuous"/>
      <protection/>
    </xf>
    <xf numFmtId="0" fontId="24" fillId="0" borderId="0" xfId="56">
      <alignment/>
      <protection/>
    </xf>
    <xf numFmtId="41" fontId="36" fillId="0" borderId="24" xfId="56" applyNumberFormat="1" applyFont="1" applyFill="1" applyBorder="1" applyAlignment="1">
      <alignment horizontal="centerContinuous"/>
      <protection/>
    </xf>
    <xf numFmtId="41" fontId="36" fillId="0" borderId="10" xfId="56" applyNumberFormat="1" applyFont="1" applyFill="1" applyBorder="1" applyAlignment="1">
      <alignment horizontal="centerContinuous"/>
      <protection/>
    </xf>
    <xf numFmtId="41" fontId="36" fillId="0" borderId="25" xfId="56" applyNumberFormat="1" applyFont="1" applyFill="1" applyBorder="1" applyAlignment="1">
      <alignment horizontal="centerContinuous"/>
      <protection/>
    </xf>
    <xf numFmtId="41" fontId="40" fillId="0" borderId="19" xfId="56" applyNumberFormat="1" applyFont="1" applyFill="1" applyBorder="1" applyAlignment="1">
      <alignment/>
      <protection/>
    </xf>
    <xf numFmtId="41" fontId="40" fillId="0" borderId="0" xfId="56" applyNumberFormat="1" applyFont="1" applyFill="1" applyBorder="1" applyAlignment="1">
      <alignment/>
      <protection/>
    </xf>
    <xf numFmtId="41" fontId="40" fillId="0" borderId="0" xfId="56" applyNumberFormat="1" applyFont="1" applyFill="1" applyBorder="1" applyAlignment="1">
      <alignment horizontal="center"/>
      <protection/>
    </xf>
    <xf numFmtId="41" fontId="37" fillId="0" borderId="23" xfId="56" applyNumberFormat="1" applyFont="1" applyFill="1" applyBorder="1">
      <alignment/>
      <protection/>
    </xf>
    <xf numFmtId="41" fontId="41" fillId="0" borderId="19" xfId="56" applyNumberFormat="1" applyFont="1" applyFill="1" applyBorder="1" applyAlignment="1">
      <alignment/>
      <protection/>
    </xf>
    <xf numFmtId="41" fontId="41" fillId="0" borderId="0" xfId="56" applyNumberFormat="1" applyFont="1" applyFill="1" applyBorder="1" applyAlignment="1">
      <alignment/>
      <protection/>
    </xf>
    <xf numFmtId="41" fontId="42" fillId="0" borderId="26" xfId="56" applyNumberFormat="1" applyFont="1" applyFill="1" applyBorder="1" applyAlignment="1">
      <alignment horizontal="center"/>
      <protection/>
    </xf>
    <xf numFmtId="41" fontId="42" fillId="0" borderId="20" xfId="56" applyNumberFormat="1" applyFont="1" applyFill="1" applyBorder="1" applyAlignment="1">
      <alignment horizontal="center"/>
      <protection/>
    </xf>
    <xf numFmtId="41" fontId="42" fillId="0" borderId="27" xfId="56" applyNumberFormat="1" applyFont="1" applyFill="1" applyBorder="1" applyAlignment="1">
      <alignment horizontal="center"/>
      <protection/>
    </xf>
    <xf numFmtId="41" fontId="42" fillId="0" borderId="28" xfId="56" applyNumberFormat="1" applyFont="1" applyFill="1" applyBorder="1" applyAlignment="1">
      <alignment horizontal="center"/>
      <protection/>
    </xf>
    <xf numFmtId="41" fontId="42" fillId="0" borderId="29" xfId="56" applyNumberFormat="1" applyFont="1" applyFill="1" applyBorder="1" applyAlignment="1">
      <alignment horizontal="center"/>
      <protection/>
    </xf>
    <xf numFmtId="41" fontId="41" fillId="0" borderId="0" xfId="56" applyNumberFormat="1" applyFont="1" applyFill="1" applyBorder="1" applyAlignment="1">
      <alignment horizontal="centerContinuous"/>
      <protection/>
    </xf>
    <xf numFmtId="41" fontId="42" fillId="0" borderId="0" xfId="56" applyNumberFormat="1" applyFont="1" applyFill="1" applyBorder="1" applyAlignment="1">
      <alignment horizontal="center"/>
      <protection/>
    </xf>
    <xf numFmtId="41" fontId="42" fillId="0" borderId="30" xfId="56" applyNumberFormat="1" applyFont="1" applyFill="1" applyBorder="1" applyAlignment="1">
      <alignment horizontal="center"/>
      <protection/>
    </xf>
    <xf numFmtId="41" fontId="42" fillId="0" borderId="31" xfId="56" applyNumberFormat="1" applyFont="1" applyFill="1" applyBorder="1" applyAlignment="1">
      <alignment horizontal="center"/>
      <protection/>
    </xf>
    <xf numFmtId="41" fontId="7" fillId="0" borderId="23" xfId="56" applyNumberFormat="1" applyFont="1" applyFill="1" applyBorder="1">
      <alignment/>
      <protection/>
    </xf>
    <xf numFmtId="41" fontId="42" fillId="0" borderId="32" xfId="56" applyNumberFormat="1" applyFont="1" applyFill="1" applyBorder="1" applyAlignment="1">
      <alignment horizontal="center"/>
      <protection/>
    </xf>
    <xf numFmtId="41" fontId="42" fillId="0" borderId="33" xfId="56" applyNumberFormat="1" applyFont="1" applyFill="1" applyBorder="1" applyAlignment="1">
      <alignment horizontal="center"/>
      <protection/>
    </xf>
    <xf numFmtId="41" fontId="42" fillId="0" borderId="34" xfId="56" applyNumberFormat="1" applyFont="1" applyFill="1" applyBorder="1" applyAlignment="1">
      <alignment horizontal="center"/>
      <protection/>
    </xf>
    <xf numFmtId="41" fontId="42" fillId="0" borderId="35" xfId="56" applyNumberFormat="1" applyFont="1" applyFill="1" applyBorder="1" applyAlignment="1">
      <alignment horizontal="center"/>
      <protection/>
    </xf>
    <xf numFmtId="41" fontId="41" fillId="0" borderId="19" xfId="56" applyNumberFormat="1" applyFont="1" applyFill="1" applyBorder="1" applyAlignment="1">
      <alignment horizontal="left"/>
      <protection/>
    </xf>
    <xf numFmtId="41" fontId="41" fillId="0" borderId="36" xfId="56" applyNumberFormat="1" applyFont="1" applyFill="1" applyBorder="1" applyAlignment="1">
      <alignment/>
      <protection/>
    </xf>
    <xf numFmtId="41" fontId="41" fillId="0" borderId="0" xfId="56" applyNumberFormat="1" applyFont="1" applyFill="1" applyBorder="1" applyAlignment="1">
      <alignment horizontal="center"/>
      <protection/>
    </xf>
    <xf numFmtId="41" fontId="42" fillId="0" borderId="19" xfId="56" applyNumberFormat="1" applyFont="1" applyFill="1" applyBorder="1" applyAlignment="1">
      <alignment horizontal="left"/>
      <protection/>
    </xf>
    <xf numFmtId="41" fontId="41" fillId="0" borderId="0" xfId="56" applyNumberFormat="1" applyFont="1" applyFill="1" applyBorder="1" applyAlignment="1" applyProtection="1">
      <alignment/>
      <protection locked="0"/>
    </xf>
    <xf numFmtId="41" fontId="42" fillId="0" borderId="0" xfId="56" applyNumberFormat="1" applyFont="1" applyFill="1" applyBorder="1" applyAlignment="1">
      <alignment horizontal="right"/>
      <protection/>
    </xf>
    <xf numFmtId="41" fontId="41" fillId="0" borderId="19" xfId="56" applyNumberFormat="1" applyFont="1" applyFill="1" applyBorder="1" applyAlignment="1">
      <alignment horizontal="left" indent="1"/>
      <protection/>
    </xf>
    <xf numFmtId="42" fontId="41" fillId="0" borderId="0" xfId="56" applyNumberFormat="1" applyFont="1" applyFill="1" applyBorder="1" applyAlignment="1">
      <alignment horizontal="right"/>
      <protection/>
    </xf>
    <xf numFmtId="42" fontId="41" fillId="0" borderId="10" xfId="56" applyNumberFormat="1" applyFont="1" applyFill="1" applyBorder="1" applyAlignment="1">
      <alignment horizontal="right"/>
      <protection/>
    </xf>
    <xf numFmtId="42" fontId="41" fillId="0" borderId="0" xfId="56" applyNumberFormat="1" applyFont="1" applyFill="1" applyBorder="1" applyAlignment="1">
      <alignment horizontal="center"/>
      <protection/>
    </xf>
    <xf numFmtId="42" fontId="7" fillId="0" borderId="23" xfId="56" applyNumberFormat="1" applyFont="1" applyFill="1" applyBorder="1">
      <alignment/>
      <protection/>
    </xf>
    <xf numFmtId="42" fontId="37" fillId="0" borderId="0" xfId="56" applyNumberFormat="1" applyFont="1" applyFill="1" applyBorder="1">
      <alignment/>
      <protection/>
    </xf>
    <xf numFmtId="42" fontId="37" fillId="0" borderId="0" xfId="56" applyNumberFormat="1" applyFont="1" applyFill="1">
      <alignment/>
      <protection/>
    </xf>
    <xf numFmtId="41" fontId="41" fillId="0" borderId="36" xfId="56" applyNumberFormat="1" applyFont="1" applyFill="1" applyBorder="1" applyAlignment="1">
      <alignment horizontal="right"/>
      <protection/>
    </xf>
    <xf numFmtId="41" fontId="41" fillId="0" borderId="0" xfId="56" applyNumberFormat="1" applyFont="1" applyFill="1" applyBorder="1" applyAlignment="1">
      <alignment horizontal="right"/>
      <protection/>
    </xf>
    <xf numFmtId="41" fontId="41" fillId="0" borderId="0" xfId="56" applyNumberFormat="1" applyFont="1" applyFill="1" applyBorder="1" applyAlignment="1" applyProtection="1">
      <alignment horizontal="center"/>
      <protection locked="0"/>
    </xf>
    <xf numFmtId="41" fontId="42" fillId="0" borderId="19" xfId="56" applyNumberFormat="1" applyFont="1" applyFill="1" applyBorder="1" applyAlignment="1">
      <alignment horizontal="right" vertical="center"/>
      <protection/>
    </xf>
    <xf numFmtId="42" fontId="42" fillId="0" borderId="0" xfId="56" applyNumberFormat="1" applyFont="1" applyFill="1" applyBorder="1" applyAlignment="1">
      <alignment horizontal="right"/>
      <protection/>
    </xf>
    <xf numFmtId="42" fontId="42" fillId="0" borderId="10" xfId="56" applyNumberFormat="1" applyFont="1" applyFill="1" applyBorder="1" applyAlignment="1">
      <alignment horizontal="right"/>
      <protection/>
    </xf>
    <xf numFmtId="42" fontId="42" fillId="0" borderId="0" xfId="56" applyNumberFormat="1" applyFont="1" applyFill="1" applyBorder="1" applyAlignment="1">
      <alignment horizontal="center"/>
      <protection/>
    </xf>
    <xf numFmtId="42" fontId="42" fillId="0" borderId="0" xfId="56" applyNumberFormat="1" applyFont="1" applyFill="1" applyBorder="1" applyAlignment="1">
      <alignment horizontal="right" vertical="center"/>
      <protection/>
    </xf>
    <xf numFmtId="41" fontId="41" fillId="0" borderId="36" xfId="56" applyNumberFormat="1" applyFont="1" applyFill="1" applyBorder="1" applyAlignment="1">
      <alignment horizontal="right" vertical="center"/>
      <protection/>
    </xf>
    <xf numFmtId="41" fontId="41" fillId="0" borderId="0" xfId="56" applyNumberFormat="1" applyFont="1" applyFill="1" applyBorder="1" applyAlignment="1">
      <alignment horizontal="right" vertical="center"/>
      <protection/>
    </xf>
    <xf numFmtId="41" fontId="41" fillId="0" borderId="19" xfId="56" applyNumberFormat="1" applyFont="1" applyFill="1" applyBorder="1" applyAlignment="1">
      <alignment horizontal="left" vertical="center" indent="1"/>
      <protection/>
    </xf>
    <xf numFmtId="42" fontId="41" fillId="0" borderId="0" xfId="56" applyNumberFormat="1" applyFont="1" applyFill="1" applyBorder="1" applyAlignment="1">
      <alignment horizontal="right" vertical="center"/>
      <protection/>
    </xf>
    <xf numFmtId="41" fontId="41" fillId="0" borderId="10" xfId="56" applyNumberFormat="1" applyFont="1" applyFill="1" applyBorder="1" applyAlignment="1">
      <alignment horizontal="right"/>
      <protection/>
    </xf>
    <xf numFmtId="41" fontId="41" fillId="0" borderId="10" xfId="56" applyNumberFormat="1" applyFont="1" applyFill="1" applyBorder="1" applyAlignment="1">
      <alignment horizontal="right" vertical="center"/>
      <protection/>
    </xf>
    <xf numFmtId="41" fontId="42" fillId="0" borderId="19" xfId="56" applyNumberFormat="1" applyFont="1" applyFill="1" applyBorder="1" applyAlignment="1">
      <alignment horizontal="right" vertical="center" indent="1"/>
      <protection/>
    </xf>
    <xf numFmtId="41" fontId="42" fillId="0" borderId="0" xfId="56" applyNumberFormat="1" applyFont="1" applyFill="1" applyBorder="1" applyAlignment="1">
      <alignment horizontal="right" vertical="center"/>
      <protection/>
    </xf>
    <xf numFmtId="41" fontId="42" fillId="0" borderId="10" xfId="56" applyNumberFormat="1" applyFont="1" applyFill="1" applyBorder="1" applyAlignment="1">
      <alignment horizontal="right" vertical="center"/>
      <protection/>
    </xf>
    <xf numFmtId="42" fontId="41" fillId="0" borderId="10" xfId="56" applyNumberFormat="1" applyFont="1" applyFill="1" applyBorder="1" applyAlignment="1">
      <alignment horizontal="right" vertical="center"/>
      <protection/>
    </xf>
    <xf numFmtId="42" fontId="42" fillId="0" borderId="11" xfId="56" applyNumberFormat="1" applyFont="1" applyFill="1" applyBorder="1" applyAlignment="1">
      <alignment horizontal="right"/>
      <protection/>
    </xf>
    <xf numFmtId="42" fontId="36" fillId="0" borderId="0" xfId="56" applyNumberFormat="1" applyFont="1" applyFill="1" applyBorder="1" applyAlignment="1">
      <alignment horizontal="right"/>
      <protection/>
    </xf>
    <xf numFmtId="41" fontId="7" fillId="0" borderId="24" xfId="56" applyNumberFormat="1" applyFont="1" applyFill="1" applyBorder="1" applyAlignment="1">
      <alignment/>
      <protection/>
    </xf>
    <xf numFmtId="41" fontId="7" fillId="0" borderId="10" xfId="56" applyNumberFormat="1" applyFont="1" applyFill="1" applyBorder="1" applyAlignment="1">
      <alignment/>
      <protection/>
    </xf>
    <xf numFmtId="41" fontId="7" fillId="0" borderId="10" xfId="56" applyNumberFormat="1" applyFont="1" applyFill="1" applyBorder="1" applyAlignment="1">
      <alignment horizontal="center"/>
      <protection/>
    </xf>
    <xf numFmtId="41" fontId="7" fillId="0" borderId="25" xfId="56" applyNumberFormat="1" applyFont="1" applyFill="1" applyBorder="1">
      <alignment/>
      <protection/>
    </xf>
    <xf numFmtId="42" fontId="37" fillId="0" borderId="0" xfId="56" applyNumberFormat="1" applyFont="1" applyFill="1" applyAlignment="1">
      <alignment/>
      <protection/>
    </xf>
    <xf numFmtId="41" fontId="37" fillId="0" borderId="0" xfId="56" applyNumberFormat="1" applyFont="1" applyFill="1" applyAlignment="1">
      <alignment horizontal="center"/>
      <protection/>
    </xf>
    <xf numFmtId="41" fontId="37" fillId="0" borderId="0" xfId="56" applyNumberFormat="1" applyFont="1" applyFill="1" applyBorder="1" applyAlignment="1">
      <alignment/>
      <protection/>
    </xf>
    <xf numFmtId="0" fontId="43" fillId="0" borderId="0" xfId="54" applyFont="1" applyAlignment="1">
      <alignment horizontal="center"/>
      <protection/>
    </xf>
    <xf numFmtId="41" fontId="21" fillId="0" borderId="0" xfId="54" applyNumberFormat="1" applyFont="1" applyFill="1" quotePrefix="1">
      <alignment/>
      <protection/>
    </xf>
    <xf numFmtId="0" fontId="21" fillId="0" borderId="0" xfId="0" applyFont="1" applyBorder="1" applyAlignment="1">
      <alignment wrapText="1"/>
    </xf>
    <xf numFmtId="41" fontId="38" fillId="0" borderId="21" xfId="56" applyNumberFormat="1" applyFont="1" applyFill="1" applyBorder="1" applyAlignment="1">
      <alignment horizontal="center"/>
      <protection/>
    </xf>
    <xf numFmtId="41" fontId="38" fillId="0" borderId="18" xfId="56" applyNumberFormat="1" applyFont="1" applyFill="1" applyBorder="1" applyAlignment="1">
      <alignment horizontal="center"/>
      <protection/>
    </xf>
    <xf numFmtId="41" fontId="38" fillId="0" borderId="22" xfId="56" applyNumberFormat="1" applyFont="1" applyFill="1" applyBorder="1" applyAlignment="1">
      <alignment horizontal="center"/>
      <protection/>
    </xf>
    <xf numFmtId="41" fontId="38" fillId="0" borderId="19" xfId="56" applyNumberFormat="1" applyFont="1" applyFill="1" applyBorder="1" applyAlignment="1">
      <alignment horizontal="center"/>
      <protection/>
    </xf>
    <xf numFmtId="41" fontId="38" fillId="0" borderId="0" xfId="56" applyNumberFormat="1" applyFont="1" applyFill="1" applyBorder="1" applyAlignment="1">
      <alignment horizontal="center"/>
      <protection/>
    </xf>
    <xf numFmtId="41" fontId="38" fillId="0" borderId="23" xfId="56" applyNumberFormat="1" applyFont="1" applyFill="1" applyBorder="1" applyAlignment="1">
      <alignment horizontal="center"/>
      <protection/>
    </xf>
    <xf numFmtId="41" fontId="38" fillId="0" borderId="24" xfId="56" applyNumberFormat="1" applyFont="1" applyFill="1" applyBorder="1" applyAlignment="1">
      <alignment horizontal="center"/>
      <protection/>
    </xf>
    <xf numFmtId="41" fontId="38" fillId="0" borderId="10" xfId="56" applyNumberFormat="1" applyFont="1" applyFill="1" applyBorder="1" applyAlignment="1">
      <alignment horizontal="center"/>
      <protection/>
    </xf>
    <xf numFmtId="41" fontId="38" fillId="0" borderId="25" xfId="56" applyNumberFormat="1" applyFont="1" applyFill="1" applyBorder="1" applyAlignment="1">
      <alignment horizontal="center"/>
      <protection/>
    </xf>
    <xf numFmtId="0" fontId="27" fillId="0" borderId="0" xfId="56" applyNumberFormat="1" applyFont="1" applyFill="1" applyBorder="1" applyAlignment="1">
      <alignment horizontal="center"/>
      <protection/>
    </xf>
    <xf numFmtId="0" fontId="32" fillId="0" borderId="0" xfId="56" applyNumberFormat="1" applyFont="1" applyBorder="1" applyAlignment="1">
      <alignment horizontal="justify" wrapText="1"/>
      <protection/>
    </xf>
    <xf numFmtId="0" fontId="24" fillId="0" borderId="0" xfId="56" applyAlignment="1">
      <alignment wrapText="1"/>
      <protection/>
    </xf>
    <xf numFmtId="0" fontId="43" fillId="0" borderId="0" xfId="0" applyNumberFormat="1" applyFont="1" applyFill="1" applyBorder="1" applyAlignment="1">
      <alignment horizontal="center"/>
    </xf>
    <xf numFmtId="41" fontId="18" fillId="33" borderId="0" xfId="58" applyNumberFormat="1" applyFont="1" applyFill="1" applyBorder="1" applyAlignment="1">
      <alignment horizontal="center" vertical="top" wrapText="1"/>
      <protection/>
    </xf>
    <xf numFmtId="41" fontId="10" fillId="0" borderId="0" xfId="58" applyNumberFormat="1" applyFont="1" applyFill="1" applyBorder="1" applyAlignment="1">
      <alignment horizontal="center" wrapText="1"/>
      <protection/>
    </xf>
    <xf numFmtId="41" fontId="10" fillId="0" borderId="12" xfId="58" applyNumberFormat="1" applyFont="1" applyFill="1" applyBorder="1" applyAlignment="1">
      <alignment horizontal="center" wrapText="1"/>
      <protection/>
    </xf>
    <xf numFmtId="0" fontId="11" fillId="0" borderId="0" xfId="58" applyNumberFormat="1" applyFont="1" applyAlignment="1">
      <alignment horizontal="right" vertical="top"/>
      <protection/>
    </xf>
    <xf numFmtId="0" fontId="4" fillId="0" borderId="0" xfId="49" applyAlignment="1" applyProtection="1">
      <alignment horizontal="right"/>
      <protection/>
    </xf>
    <xf numFmtId="0" fontId="10" fillId="0" borderId="0" xfId="49" applyFont="1" applyAlignment="1" applyProtection="1">
      <alignment horizontal="right"/>
      <protection/>
    </xf>
    <xf numFmtId="41" fontId="13" fillId="33" borderId="0" xfId="58" applyNumberFormat="1" applyFont="1" applyFill="1" applyBorder="1" applyAlignment="1">
      <alignment horizontal="center" vertical="top" wrapText="1"/>
      <protection/>
    </xf>
    <xf numFmtId="3" fontId="18" fillId="33" borderId="0" xfId="58" applyNumberFormat="1" applyFont="1" applyFill="1" applyBorder="1" applyAlignment="1">
      <alignment horizontal="center" vertical="top" wrapText="1"/>
      <protection/>
    </xf>
    <xf numFmtId="0" fontId="44" fillId="0" borderId="0" xfId="0" applyFont="1" applyBorder="1" applyAlignment="1">
      <alignment horizontal="center" vertical="center" wrapText="1"/>
    </xf>
    <xf numFmtId="0" fontId="63" fillId="0" borderId="0" xfId="0" applyNumberFormat="1" applyFont="1" applyBorder="1" applyAlignment="1" applyProtection="1">
      <alignment horizontal="left"/>
      <protection locked="0"/>
    </xf>
    <xf numFmtId="0" fontId="32" fillId="0" borderId="0" xfId="56" applyNumberFormat="1" applyFont="1" applyBorder="1" applyAlignment="1">
      <alignment horizontal="justify" vertical="top" wrapText="1"/>
      <protection/>
    </xf>
    <xf numFmtId="0" fontId="24" fillId="0" borderId="0" xfId="56" applyAlignment="1">
      <alignment horizontal="justify" vertical="top" wrapText="1"/>
      <protection/>
    </xf>
    <xf numFmtId="0" fontId="31" fillId="0" borderId="0" xfId="56" applyNumberFormat="1" applyFont="1" applyBorder="1" applyAlignment="1">
      <alignment horizontal="left"/>
      <protection/>
    </xf>
    <xf numFmtId="0" fontId="24" fillId="0" borderId="0" xfId="56" applyAlignment="1">
      <alignment vertical="top" wrapText="1"/>
      <protection/>
    </xf>
    <xf numFmtId="0" fontId="43" fillId="0" borderId="0" xfId="54" applyFont="1" applyAlignment="1">
      <alignment horizontal="center"/>
      <protection/>
    </xf>
    <xf numFmtId="0" fontId="43" fillId="0" borderId="0" xfId="54" applyNumberFormat="1" applyFont="1" applyFill="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Hyperlink 2" xfId="50"/>
    <cellStyle name="Input" xfId="51"/>
    <cellStyle name="Linked Cell" xfId="52"/>
    <cellStyle name="Neutral" xfId="53"/>
    <cellStyle name="Normal 2" xfId="54"/>
    <cellStyle name="Normal 2 3" xfId="55"/>
    <cellStyle name="Normal 3" xfId="56"/>
    <cellStyle name="Normal 4" xfId="57"/>
    <cellStyle name="Normal 6" xfId="58"/>
    <cellStyle name="Normal_Preliminary general government" xfId="59"/>
    <cellStyle name="Normal_summary" xfId="60"/>
    <cellStyle name="Note" xfId="61"/>
    <cellStyle name="Outpu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CF3D28.798EEDB0"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1</xdr:row>
      <xdr:rowOff>133350</xdr:rowOff>
    </xdr:from>
    <xdr:to>
      <xdr:col>25</xdr:col>
      <xdr:colOff>1476375</xdr:colOff>
      <xdr:row>3</xdr:row>
      <xdr:rowOff>104775</xdr:rowOff>
    </xdr:to>
    <xdr:pic>
      <xdr:nvPicPr>
        <xdr:cNvPr id="1" name="Picture 1"/>
        <xdr:cNvPicPr preferRelativeResize="1">
          <a:picLocks noChangeAspect="1"/>
        </xdr:cNvPicPr>
      </xdr:nvPicPr>
      <xdr:blipFill>
        <a:blip r:link="rId1"/>
        <a:stretch>
          <a:fillRect/>
        </a:stretch>
      </xdr:blipFill>
      <xdr:spPr>
        <a:xfrm>
          <a:off x="19764375" y="333375"/>
          <a:ext cx="149542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0</xdr:col>
      <xdr:colOff>2333625</xdr:colOff>
      <xdr:row>10</xdr:row>
      <xdr:rowOff>123825</xdr:rowOff>
    </xdr:to>
    <xdr:pic>
      <xdr:nvPicPr>
        <xdr:cNvPr id="1" name="Picture 2"/>
        <xdr:cNvPicPr preferRelativeResize="1">
          <a:picLocks noChangeAspect="1"/>
        </xdr:cNvPicPr>
      </xdr:nvPicPr>
      <xdr:blipFill>
        <a:blip r:embed="rId1"/>
        <a:stretch>
          <a:fillRect/>
        </a:stretch>
      </xdr:blipFill>
      <xdr:spPr>
        <a:xfrm>
          <a:off x="0" y="1323975"/>
          <a:ext cx="233362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0</xdr:col>
      <xdr:colOff>2333625</xdr:colOff>
      <xdr:row>10</xdr:row>
      <xdr:rowOff>123825</xdr:rowOff>
    </xdr:to>
    <xdr:pic>
      <xdr:nvPicPr>
        <xdr:cNvPr id="1" name="Picture 2"/>
        <xdr:cNvPicPr preferRelativeResize="1">
          <a:picLocks noChangeAspect="1"/>
        </xdr:cNvPicPr>
      </xdr:nvPicPr>
      <xdr:blipFill>
        <a:blip r:embed="rId1"/>
        <a:stretch>
          <a:fillRect/>
        </a:stretch>
      </xdr:blipFill>
      <xdr:spPr>
        <a:xfrm>
          <a:off x="0" y="1323975"/>
          <a:ext cx="233362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0</xdr:col>
      <xdr:colOff>2333625</xdr:colOff>
      <xdr:row>10</xdr:row>
      <xdr:rowOff>9525</xdr:rowOff>
    </xdr:to>
    <xdr:pic>
      <xdr:nvPicPr>
        <xdr:cNvPr id="1" name="Picture 2"/>
        <xdr:cNvPicPr preferRelativeResize="1">
          <a:picLocks noChangeAspect="1"/>
        </xdr:cNvPicPr>
      </xdr:nvPicPr>
      <xdr:blipFill>
        <a:blip r:embed="rId1"/>
        <a:stretch>
          <a:fillRect/>
        </a:stretch>
      </xdr:blipFill>
      <xdr:spPr>
        <a:xfrm>
          <a:off x="0" y="1400175"/>
          <a:ext cx="23336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1228725</xdr:colOff>
      <xdr:row>17</xdr:row>
      <xdr:rowOff>57150</xdr:rowOff>
    </xdr:from>
    <xdr:to>
      <xdr:col>5</xdr:col>
      <xdr:colOff>676275</xdr:colOff>
      <xdr:row>19</xdr:row>
      <xdr:rowOff>0</xdr:rowOff>
    </xdr:to>
    <xdr:sp>
      <xdr:nvSpPr>
        <xdr:cNvPr id="1" name="WordArt 4"/>
        <xdr:cNvSpPr>
          <a:spLocks/>
        </xdr:cNvSpPr>
      </xdr:nvSpPr>
      <xdr:spPr>
        <a:xfrm>
          <a:off x="2343150" y="3733800"/>
          <a:ext cx="2581275" cy="342900"/>
        </a:xfrm>
        <a:prstGeom prst="rect"/>
        <a:noFill/>
      </xdr:spPr>
      <xdr:txBody>
        <a:bodyPr fromWordArt="1" wrap="none" lIns="91440" tIns="45720" rIns="91440" bIns="45720">
          <a:prstTxWarp prst="textPlain"/>
        </a:bodyPr>
        <a:p>
          <a:pPr algn="ctr"/>
          <a:r>
            <a:rPr sz="1600" kern="10" spc="0">
              <a:ln w="12700" cmpd="sng">
                <a:solidFill>
                  <a:srgbClr val="EAEAEA"/>
                </a:solidFill>
                <a:headEnd type="none"/>
                <a:tailEnd type="none"/>
              </a:ln>
              <a:solidFill>
                <a:srgbClr val="000000"/>
              </a:solidFill>
              <a:effectLst>
                <a:outerShdw dist="35921" dir="0" sy="50000" kx="2115830" algn="bl">
                  <a:srgbClr val="FFFFFF">
                    <a:alpha val="79998"/>
                  </a:srgbClr>
                </a:outerShdw>
              </a:effectLst>
              <a:latin typeface="Arial Black"/>
              <a:cs typeface="Arial Black"/>
            </a:rPr>
            <a:t>GENERAL FUND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34</xdr:row>
      <xdr:rowOff>0</xdr:rowOff>
    </xdr:from>
    <xdr:ext cx="209550" cy="276225"/>
    <xdr:sp fLocksText="0">
      <xdr:nvSpPr>
        <xdr:cNvPr id="1" name="TextBox 1"/>
        <xdr:cNvSpPr txBox="1">
          <a:spLocks noChangeArrowheads="1"/>
        </xdr:cNvSpPr>
      </xdr:nvSpPr>
      <xdr:spPr>
        <a:xfrm>
          <a:off x="7496175" y="5648325"/>
          <a:ext cx="209550" cy="276225"/>
        </a:xfrm>
        <a:prstGeom prst="rect">
          <a:avLst/>
        </a:prstGeom>
        <a:noFill/>
        <a:ln w="9525" cmpd="sng">
          <a:noFill/>
        </a:ln>
      </xdr:spPr>
      <xdr:txBody>
        <a:bodyPr vertOverflow="clip" wrap="square">
          <a:spAutoFit/>
        </a:bodyPr>
        <a:p>
          <a:pPr algn="l">
            <a:defRPr/>
          </a:pPr>
          <a:r>
            <a:rPr lang="en-US" cap="none" u="none" baseline="0">
              <a:latin typeface="SWISS"/>
              <a:ea typeface="SWISS"/>
              <a:cs typeface="SWISS"/>
            </a:rPr>
            <a:t/>
          </a:r>
        </a:p>
      </xdr:txBody>
    </xdr:sp>
    <xdr:clientData/>
  </xdr:oneCellAnchor>
  <xdr:twoCellAnchor editAs="oneCell">
    <xdr:from>
      <xdr:col>0</xdr:col>
      <xdr:colOff>9525</xdr:colOff>
      <xdr:row>3</xdr:row>
      <xdr:rowOff>161925</xdr:rowOff>
    </xdr:from>
    <xdr:to>
      <xdr:col>0</xdr:col>
      <xdr:colOff>2686050</xdr:colOff>
      <xdr:row>8</xdr:row>
      <xdr:rowOff>28575</xdr:rowOff>
    </xdr:to>
    <xdr:pic>
      <xdr:nvPicPr>
        <xdr:cNvPr id="2" name="Picture 2"/>
        <xdr:cNvPicPr preferRelativeResize="1">
          <a:picLocks noChangeAspect="1"/>
        </xdr:cNvPicPr>
      </xdr:nvPicPr>
      <xdr:blipFill>
        <a:blip r:embed="rId1"/>
        <a:stretch>
          <a:fillRect/>
        </a:stretch>
      </xdr:blipFill>
      <xdr:spPr>
        <a:xfrm>
          <a:off x="9525" y="762000"/>
          <a:ext cx="267652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733425</xdr:colOff>
      <xdr:row>4</xdr:row>
      <xdr:rowOff>57150</xdr:rowOff>
    </xdr:to>
    <xdr:pic>
      <xdr:nvPicPr>
        <xdr:cNvPr id="1" name="Picture 1"/>
        <xdr:cNvPicPr preferRelativeResize="1">
          <a:picLocks noChangeAspect="1"/>
        </xdr:cNvPicPr>
      </xdr:nvPicPr>
      <xdr:blipFill>
        <a:blip r:embed="rId1"/>
        <a:stretch>
          <a:fillRect/>
        </a:stretch>
      </xdr:blipFill>
      <xdr:spPr>
        <a:xfrm>
          <a:off x="0" y="0"/>
          <a:ext cx="26860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1028700</xdr:colOff>
      <xdr:row>4</xdr:row>
      <xdr:rowOff>123825</xdr:rowOff>
    </xdr:to>
    <xdr:pic>
      <xdr:nvPicPr>
        <xdr:cNvPr id="1" name="Picture 1"/>
        <xdr:cNvPicPr preferRelativeResize="1">
          <a:picLocks noChangeAspect="1"/>
        </xdr:cNvPicPr>
      </xdr:nvPicPr>
      <xdr:blipFill>
        <a:blip r:embed="rId1"/>
        <a:stretch>
          <a:fillRect/>
        </a:stretch>
      </xdr:blipFill>
      <xdr:spPr>
        <a:xfrm>
          <a:off x="0" y="38100"/>
          <a:ext cx="2819400"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990600</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2819400" cy="962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57150</xdr:rowOff>
    </xdr:from>
    <xdr:to>
      <xdr:col>2</xdr:col>
      <xdr:colOff>752475</xdr:colOff>
      <xdr:row>4</xdr:row>
      <xdr:rowOff>47625</xdr:rowOff>
    </xdr:to>
    <xdr:pic>
      <xdr:nvPicPr>
        <xdr:cNvPr id="1" name="Picture 1"/>
        <xdr:cNvPicPr preferRelativeResize="1">
          <a:picLocks noChangeAspect="1"/>
        </xdr:cNvPicPr>
      </xdr:nvPicPr>
      <xdr:blipFill>
        <a:blip r:embed="rId1"/>
        <a:stretch>
          <a:fillRect/>
        </a:stretch>
      </xdr:blipFill>
      <xdr:spPr>
        <a:xfrm>
          <a:off x="19050" y="57150"/>
          <a:ext cx="2562225"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990600</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2819400" cy="962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590550</xdr:colOff>
      <xdr:row>11</xdr:row>
      <xdr:rowOff>123825</xdr:rowOff>
    </xdr:from>
    <xdr:ext cx="228600" cy="266700"/>
    <xdr:sp fLocksText="0">
      <xdr:nvSpPr>
        <xdr:cNvPr id="1" name="TextBox 1"/>
        <xdr:cNvSpPr txBox="1">
          <a:spLocks noChangeArrowheads="1"/>
        </xdr:cNvSpPr>
      </xdr:nvSpPr>
      <xdr:spPr>
        <a:xfrm>
          <a:off x="3924300" y="2638425"/>
          <a:ext cx="228600" cy="266700"/>
        </a:xfrm>
        <a:prstGeom prst="rect">
          <a:avLst/>
        </a:prstGeom>
        <a:noFill/>
        <a:ln w="9525" cmpd="sng">
          <a:noFill/>
        </a:ln>
      </xdr:spPr>
      <xdr:txBody>
        <a:bodyPr vertOverflow="clip" wrap="square">
          <a:spAutoFit/>
        </a:bodyPr>
        <a:p>
          <a:pPr algn="l">
            <a:defRPr/>
          </a:pPr>
          <a:r>
            <a:rPr lang="en-US" cap="none" u="none" baseline="0">
              <a:latin typeface="SWISS"/>
              <a:ea typeface="SWISS"/>
              <a:cs typeface="SWISS"/>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Jose%20Castillo%20Files\FY%202020%20Budget\Combined%20Fund%20Summary%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2019"/>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158"/>
  <sheetViews>
    <sheetView tabSelected="1" showOutlineSymbols="0" zoomScale="80" zoomScaleNormal="80" zoomScaleSheetLayoutView="90" workbookViewId="0" topLeftCell="B1">
      <selection activeCell="V3" sqref="V3"/>
    </sheetView>
  </sheetViews>
  <sheetFormatPr defaultColWidth="12.375" defaultRowHeight="11.25" customHeight="1"/>
  <cols>
    <col min="1" max="1" width="55.875" style="199" customWidth="1"/>
    <col min="2" max="2" width="2.25390625" style="199" customWidth="1"/>
    <col min="3" max="3" width="20.375" style="199" customWidth="1"/>
    <col min="4" max="4" width="1.12109375" style="199" customWidth="1"/>
    <col min="5" max="5" width="20.25390625" style="199" customWidth="1"/>
    <col min="6" max="6" width="2.25390625" style="199" hidden="1" customWidth="1"/>
    <col min="7" max="7" width="20.375" style="199" hidden="1" customWidth="1"/>
    <col min="8" max="8" width="1.25" style="199" customWidth="1"/>
    <col min="9" max="9" width="20.25390625" style="199" customWidth="1"/>
    <col min="10" max="10" width="1.25" style="199" customWidth="1"/>
    <col min="11" max="11" width="20.25390625" style="199" customWidth="1"/>
    <col min="12" max="12" width="0.12890625" style="199" hidden="1" customWidth="1"/>
    <col min="13" max="13" width="3.00390625" style="199" customWidth="1"/>
    <col min="14" max="14" width="21.00390625" style="198" customWidth="1"/>
    <col min="15" max="15" width="1.12109375" style="199" customWidth="1"/>
    <col min="16" max="16" width="21.00390625" style="199" customWidth="1"/>
    <col min="17" max="17" width="1.625" style="199" customWidth="1"/>
    <col min="18" max="18" width="21.00390625" style="199" customWidth="1"/>
    <col min="19" max="19" width="2.00390625" style="199" customWidth="1"/>
    <col min="20" max="20" width="21.00390625" style="199" customWidth="1"/>
    <col min="21" max="21" width="2.00390625" style="199" customWidth="1"/>
    <col min="22" max="22" width="21.00390625" style="199" customWidth="1"/>
    <col min="23" max="23" width="2.00390625" style="199" customWidth="1"/>
    <col min="24" max="24" width="21.00390625" style="199" hidden="1" customWidth="1"/>
    <col min="25" max="25" width="1.625" style="269" hidden="1" customWidth="1"/>
    <col min="26" max="26" width="21.00390625" style="199" customWidth="1"/>
    <col min="27" max="27" width="7.00390625" style="199" customWidth="1"/>
    <col min="28" max="28" width="2.00390625" style="199" customWidth="1"/>
    <col min="29" max="29" width="15.125" style="199" bestFit="1" customWidth="1"/>
    <col min="30" max="16384" width="12.375" style="199" customWidth="1"/>
  </cols>
  <sheetData>
    <row r="1" spans="1:256" ht="15.75" customHeight="1">
      <c r="A1" s="194"/>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6"/>
      <c r="AB1" s="197"/>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row>
    <row r="2" spans="1:256" ht="16.5" customHeight="1">
      <c r="A2" s="200"/>
      <c r="B2" s="201"/>
      <c r="C2" s="273" t="s">
        <v>13</v>
      </c>
      <c r="D2" s="274"/>
      <c r="E2" s="274"/>
      <c r="F2" s="274"/>
      <c r="G2" s="274"/>
      <c r="H2" s="274"/>
      <c r="I2" s="275"/>
      <c r="J2" s="201"/>
      <c r="K2" s="201"/>
      <c r="L2" s="201"/>
      <c r="M2" s="201"/>
      <c r="N2" s="201"/>
      <c r="O2" s="201"/>
      <c r="P2" s="202"/>
      <c r="Q2" s="202"/>
      <c r="R2" s="203"/>
      <c r="S2" s="203"/>
      <c r="T2" s="203"/>
      <c r="U2" s="203"/>
      <c r="V2" s="203"/>
      <c r="W2" s="203"/>
      <c r="X2" s="204"/>
      <c r="Y2" s="204"/>
      <c r="Z2" s="204"/>
      <c r="AA2" s="205"/>
      <c r="AB2" s="197"/>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row>
    <row r="3" spans="1:256" ht="16.5" customHeight="1">
      <c r="A3" s="200"/>
      <c r="B3" s="202"/>
      <c r="C3" s="276" t="s">
        <v>235</v>
      </c>
      <c r="D3" s="277"/>
      <c r="E3" s="277"/>
      <c r="F3" s="277"/>
      <c r="G3" s="277"/>
      <c r="H3" s="277"/>
      <c r="I3" s="278"/>
      <c r="J3" s="202"/>
      <c r="K3" s="202"/>
      <c r="L3" s="202"/>
      <c r="M3" s="202"/>
      <c r="N3" s="202"/>
      <c r="O3" s="202"/>
      <c r="P3" s="202"/>
      <c r="Q3" s="202"/>
      <c r="R3" s="202"/>
      <c r="S3" s="202"/>
      <c r="T3" s="202"/>
      <c r="U3" s="202"/>
      <c r="V3" s="202"/>
      <c r="W3" s="202"/>
      <c r="X3" s="202"/>
      <c r="Y3" s="202"/>
      <c r="Z3" s="202"/>
      <c r="AA3" s="205"/>
      <c r="AB3" s="197"/>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row>
    <row r="4" spans="1:256" ht="16.5" customHeight="1">
      <c r="A4" s="200"/>
      <c r="B4" s="201"/>
      <c r="C4" s="279" t="s">
        <v>182</v>
      </c>
      <c r="D4" s="280"/>
      <c r="E4" s="280"/>
      <c r="F4" s="280"/>
      <c r="G4" s="280"/>
      <c r="H4" s="280"/>
      <c r="I4" s="281"/>
      <c r="J4" s="201"/>
      <c r="K4" s="201"/>
      <c r="L4" s="201"/>
      <c r="M4" s="201"/>
      <c r="N4" s="201"/>
      <c r="O4" s="201"/>
      <c r="P4" s="202"/>
      <c r="Q4" s="202"/>
      <c r="R4" s="202"/>
      <c r="S4" s="202"/>
      <c r="T4" s="202"/>
      <c r="U4" s="202"/>
      <c r="V4" s="202"/>
      <c r="W4" s="202"/>
      <c r="X4" s="206"/>
      <c r="Y4" s="202"/>
      <c r="Z4" s="202"/>
      <c r="AA4" s="205"/>
      <c r="AB4" s="197"/>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row>
    <row r="5" spans="1:256" ht="16.5"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9"/>
      <c r="AB5" s="197"/>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row>
    <row r="6" spans="1:256" ht="16.5" customHeight="1">
      <c r="A6" s="210"/>
      <c r="B6" s="211"/>
      <c r="C6" s="211"/>
      <c r="D6" s="211"/>
      <c r="E6" s="211"/>
      <c r="F6" s="211"/>
      <c r="G6" s="211"/>
      <c r="H6" s="211"/>
      <c r="I6" s="211"/>
      <c r="J6" s="212"/>
      <c r="K6" s="211"/>
      <c r="L6" s="212"/>
      <c r="M6" s="212"/>
      <c r="N6" s="211"/>
      <c r="O6" s="211"/>
      <c r="P6" s="211"/>
      <c r="Q6" s="211"/>
      <c r="R6" s="211"/>
      <c r="S6" s="211"/>
      <c r="T6" s="211"/>
      <c r="U6" s="211"/>
      <c r="V6" s="211"/>
      <c r="W6" s="211"/>
      <c r="X6" s="211"/>
      <c r="Y6" s="211"/>
      <c r="Z6" s="211"/>
      <c r="AA6" s="213"/>
      <c r="AB6" s="197"/>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198"/>
    </row>
    <row r="7" spans="1:256" ht="15.75" customHeight="1">
      <c r="A7" s="214"/>
      <c r="B7" s="215"/>
      <c r="C7" s="216" t="s">
        <v>183</v>
      </c>
      <c r="D7" s="217"/>
      <c r="E7" s="218" t="s">
        <v>184</v>
      </c>
      <c r="F7" s="217"/>
      <c r="G7" s="219" t="s">
        <v>185</v>
      </c>
      <c r="H7" s="217"/>
      <c r="I7" s="218" t="s">
        <v>186</v>
      </c>
      <c r="J7" s="217"/>
      <c r="K7" s="220" t="s">
        <v>186</v>
      </c>
      <c r="L7" s="221"/>
      <c r="M7" s="221"/>
      <c r="N7" s="220"/>
      <c r="O7" s="222"/>
      <c r="P7" s="218"/>
      <c r="Q7" s="217"/>
      <c r="R7" s="218" t="s">
        <v>187</v>
      </c>
      <c r="S7" s="217"/>
      <c r="T7" s="218" t="s">
        <v>188</v>
      </c>
      <c r="U7" s="223"/>
      <c r="V7" s="224" t="s">
        <v>189</v>
      </c>
      <c r="W7" s="222"/>
      <c r="X7" s="218" t="s">
        <v>190</v>
      </c>
      <c r="Y7" s="217"/>
      <c r="Z7" s="224" t="s">
        <v>2</v>
      </c>
      <c r="AA7" s="225"/>
      <c r="AB7" s="197"/>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8"/>
      <c r="IS7" s="198"/>
      <c r="IT7" s="198"/>
      <c r="IU7" s="198"/>
      <c r="IV7" s="198"/>
    </row>
    <row r="8" spans="1:256" ht="15.75" customHeight="1">
      <c r="A8" s="214"/>
      <c r="B8" s="215"/>
      <c r="C8" s="226" t="s">
        <v>191</v>
      </c>
      <c r="D8" s="217"/>
      <c r="E8" s="217" t="s">
        <v>14</v>
      </c>
      <c r="F8" s="217"/>
      <c r="G8" s="227" t="s">
        <v>192</v>
      </c>
      <c r="H8" s="217"/>
      <c r="I8" s="217" t="s">
        <v>193</v>
      </c>
      <c r="J8" s="217"/>
      <c r="K8" s="228" t="s">
        <v>194</v>
      </c>
      <c r="L8" s="221"/>
      <c r="M8" s="221"/>
      <c r="N8" s="228" t="s">
        <v>195</v>
      </c>
      <c r="O8" s="222"/>
      <c r="P8" s="217" t="s">
        <v>196</v>
      </c>
      <c r="Q8" s="217"/>
      <c r="R8" s="217" t="s">
        <v>197</v>
      </c>
      <c r="S8" s="217"/>
      <c r="T8" s="217" t="s">
        <v>198</v>
      </c>
      <c r="U8" s="217"/>
      <c r="V8" s="229" t="s">
        <v>199</v>
      </c>
      <c r="W8" s="222"/>
      <c r="X8" s="217" t="s">
        <v>200</v>
      </c>
      <c r="Y8" s="217"/>
      <c r="Z8" s="226" t="s">
        <v>201</v>
      </c>
      <c r="AA8" s="225"/>
      <c r="AB8" s="197"/>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198"/>
    </row>
    <row r="9" spans="1:256" ht="16.5" customHeight="1">
      <c r="A9" s="230"/>
      <c r="B9" s="215"/>
      <c r="C9" s="231"/>
      <c r="D9" s="215"/>
      <c r="E9" s="231"/>
      <c r="F9" s="215"/>
      <c r="G9" s="215"/>
      <c r="H9" s="215"/>
      <c r="I9" s="231"/>
      <c r="J9" s="232"/>
      <c r="K9" s="231"/>
      <c r="L9" s="221"/>
      <c r="M9" s="221"/>
      <c r="N9" s="231"/>
      <c r="O9" s="215"/>
      <c r="P9" s="231"/>
      <c r="Q9" s="215"/>
      <c r="R9" s="231"/>
      <c r="S9" s="215"/>
      <c r="T9" s="231"/>
      <c r="U9" s="215"/>
      <c r="V9" s="215"/>
      <c r="W9" s="215"/>
      <c r="X9" s="231"/>
      <c r="Y9" s="215"/>
      <c r="Z9" s="215"/>
      <c r="AA9" s="225"/>
      <c r="AB9" s="197"/>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c r="IT9" s="198"/>
      <c r="IU9" s="198"/>
      <c r="IV9" s="198"/>
    </row>
    <row r="10" spans="1:256" ht="16.5" customHeight="1">
      <c r="A10" s="233" t="s">
        <v>113</v>
      </c>
      <c r="B10" s="215"/>
      <c r="C10" s="215"/>
      <c r="D10" s="215"/>
      <c r="E10" s="234"/>
      <c r="F10" s="234"/>
      <c r="G10" s="215"/>
      <c r="H10" s="215"/>
      <c r="I10" s="215"/>
      <c r="J10" s="232"/>
      <c r="K10" s="215"/>
      <c r="L10" s="232"/>
      <c r="M10" s="232"/>
      <c r="N10" s="215"/>
      <c r="O10" s="215"/>
      <c r="P10" s="215"/>
      <c r="Q10" s="215"/>
      <c r="R10" s="235"/>
      <c r="S10" s="215"/>
      <c r="T10" s="215"/>
      <c r="U10" s="215"/>
      <c r="V10" s="235"/>
      <c r="W10" s="215"/>
      <c r="X10" s="235"/>
      <c r="Y10" s="235"/>
      <c r="Z10" s="215"/>
      <c r="AA10" s="225"/>
      <c r="AB10" s="197"/>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8"/>
      <c r="IS10" s="198"/>
      <c r="IT10" s="198"/>
      <c r="IU10" s="198"/>
      <c r="IV10" s="198"/>
    </row>
    <row r="11" spans="1:256" ht="16.5" customHeight="1">
      <c r="A11" s="236" t="s">
        <v>113</v>
      </c>
      <c r="B11" s="215"/>
      <c r="C11" s="237">
        <v>3570557</v>
      </c>
      <c r="D11" s="215"/>
      <c r="E11" s="237">
        <v>7515000</v>
      </c>
      <c r="F11" s="237"/>
      <c r="G11" s="238">
        <v>0</v>
      </c>
      <c r="H11" s="237"/>
      <c r="I11" s="237">
        <v>0</v>
      </c>
      <c r="J11" s="232"/>
      <c r="K11" s="237">
        <v>-5792707</v>
      </c>
      <c r="L11" s="239"/>
      <c r="M11" s="239"/>
      <c r="N11" s="237">
        <v>2664044</v>
      </c>
      <c r="O11" s="237"/>
      <c r="P11" s="237">
        <v>97500</v>
      </c>
      <c r="Q11" s="237"/>
      <c r="R11" s="237">
        <v>0</v>
      </c>
      <c r="S11" s="237"/>
      <c r="T11" s="237">
        <f>SUM(N11:R11)</f>
        <v>2761544</v>
      </c>
      <c r="U11" s="237"/>
      <c r="V11" s="237">
        <f>E11++G11+I11+K11-T11</f>
        <v>-1039251</v>
      </c>
      <c r="W11" s="237"/>
      <c r="X11" s="237">
        <v>0</v>
      </c>
      <c r="Y11" s="237"/>
      <c r="Z11" s="237">
        <f>SUM(C11:K11)-T11+X11</f>
        <v>2531306</v>
      </c>
      <c r="AA11" s="240"/>
      <c r="AB11" s="241"/>
      <c r="AC11" s="242"/>
      <c r="AD11" s="242"/>
      <c r="AE11" s="242"/>
      <c r="AF11" s="242"/>
      <c r="AG11" s="242"/>
      <c r="AH11" s="242"/>
      <c r="AI11" s="242"/>
      <c r="AJ11" s="242"/>
      <c r="AK11" s="242"/>
      <c r="AL11" s="242"/>
      <c r="AM11" s="242"/>
      <c r="AN11" s="242"/>
      <c r="AO11" s="242"/>
      <c r="AP11" s="242"/>
      <c r="AQ11" s="242"/>
      <c r="AR11" s="242"/>
      <c r="AS11" s="242"/>
      <c r="AT11" s="242"/>
      <c r="AU11" s="242"/>
      <c r="AV11" s="242"/>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c r="IU11" s="198"/>
      <c r="IV11" s="198"/>
    </row>
    <row r="12" spans="1:256" ht="15.75" customHeight="1">
      <c r="A12" s="230"/>
      <c r="B12" s="232"/>
      <c r="C12" s="243"/>
      <c r="D12" s="244"/>
      <c r="E12" s="243"/>
      <c r="F12" s="244"/>
      <c r="G12" s="244"/>
      <c r="H12" s="244"/>
      <c r="I12" s="243"/>
      <c r="J12" s="232"/>
      <c r="K12" s="243"/>
      <c r="L12" s="245"/>
      <c r="M12" s="245"/>
      <c r="N12" s="243"/>
      <c r="O12" s="244"/>
      <c r="P12" s="243"/>
      <c r="Q12" s="244"/>
      <c r="R12" s="243"/>
      <c r="S12" s="244"/>
      <c r="T12" s="243"/>
      <c r="U12" s="244"/>
      <c r="V12" s="243"/>
      <c r="W12" s="244"/>
      <c r="X12" s="243"/>
      <c r="Y12" s="244"/>
      <c r="Z12" s="243"/>
      <c r="AA12" s="225"/>
      <c r="AB12" s="197"/>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c r="IU12" s="198"/>
      <c r="IV12" s="198"/>
    </row>
    <row r="13" spans="1:256" ht="16.5" customHeight="1">
      <c r="A13" s="246" t="s">
        <v>202</v>
      </c>
      <c r="B13" s="232"/>
      <c r="C13" s="247">
        <f>SUM(C11:C11)</f>
        <v>3570557</v>
      </c>
      <c r="D13" s="247"/>
      <c r="E13" s="247">
        <f>SUM(E11:E11)</f>
        <v>7515000</v>
      </c>
      <c r="F13" s="247"/>
      <c r="G13" s="248">
        <f>SUM(G11:G11)</f>
        <v>0</v>
      </c>
      <c r="H13" s="247"/>
      <c r="I13" s="247">
        <f>SUM(I11:I11)</f>
        <v>0</v>
      </c>
      <c r="J13" s="249"/>
      <c r="K13" s="247">
        <f>SUM(K11:K11)</f>
        <v>-5792707</v>
      </c>
      <c r="L13" s="249"/>
      <c r="M13" s="249"/>
      <c r="N13" s="250">
        <f>SUM(N11:N11)</f>
        <v>2664044</v>
      </c>
      <c r="O13" s="250"/>
      <c r="P13" s="250">
        <f>SUM(P11:P11)</f>
        <v>97500</v>
      </c>
      <c r="Q13" s="250"/>
      <c r="R13" s="250">
        <f>SUM(R11:R11)</f>
        <v>0</v>
      </c>
      <c r="S13" s="250"/>
      <c r="T13" s="250">
        <f>SUM(T11:T11)</f>
        <v>2761544</v>
      </c>
      <c r="U13" s="250"/>
      <c r="V13" s="247">
        <f>SUM(V11:V11)</f>
        <v>-1039251</v>
      </c>
      <c r="W13" s="250"/>
      <c r="X13" s="247">
        <f>SUM(X11:X11)</f>
        <v>0</v>
      </c>
      <c r="Y13" s="247"/>
      <c r="Z13" s="250">
        <f>SUM(C13:K13)-T13+X13</f>
        <v>2531306</v>
      </c>
      <c r="AA13" s="225"/>
      <c r="AB13" s="197"/>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c r="IR13" s="198"/>
      <c r="IS13" s="198"/>
      <c r="IT13" s="198"/>
      <c r="IU13" s="198"/>
      <c r="IV13" s="198"/>
    </row>
    <row r="14" spans="1:256" ht="17.25" customHeight="1">
      <c r="A14" s="230"/>
      <c r="B14" s="232"/>
      <c r="C14" s="243"/>
      <c r="D14" s="244"/>
      <c r="E14" s="243"/>
      <c r="F14" s="244"/>
      <c r="G14" s="244"/>
      <c r="H14" s="244"/>
      <c r="I14" s="243"/>
      <c r="J14" s="232"/>
      <c r="K14" s="243"/>
      <c r="L14" s="245"/>
      <c r="M14" s="245"/>
      <c r="N14" s="251"/>
      <c r="O14" s="252"/>
      <c r="P14" s="251"/>
      <c r="Q14" s="252"/>
      <c r="R14" s="251"/>
      <c r="S14" s="252"/>
      <c r="T14" s="251"/>
      <c r="U14" s="252"/>
      <c r="V14" s="243"/>
      <c r="W14" s="252"/>
      <c r="X14" s="243"/>
      <c r="Y14" s="244"/>
      <c r="Z14" s="243"/>
      <c r="AA14" s="225"/>
      <c r="AB14" s="197"/>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c r="IR14" s="198"/>
      <c r="IS14" s="198"/>
      <c r="IT14" s="198"/>
      <c r="IU14" s="198"/>
      <c r="IV14" s="198"/>
    </row>
    <row r="15" spans="1:256" ht="16.5" customHeight="1">
      <c r="A15" s="233" t="s">
        <v>203</v>
      </c>
      <c r="B15" s="232"/>
      <c r="C15" s="244"/>
      <c r="D15" s="244"/>
      <c r="E15" s="244"/>
      <c r="F15" s="244"/>
      <c r="G15" s="244"/>
      <c r="H15" s="244"/>
      <c r="I15" s="244"/>
      <c r="J15" s="232"/>
      <c r="K15" s="244"/>
      <c r="L15" s="232"/>
      <c r="M15" s="232"/>
      <c r="N15" s="244"/>
      <c r="O15" s="244"/>
      <c r="P15" s="244"/>
      <c r="Q15" s="244"/>
      <c r="R15" s="244"/>
      <c r="S15" s="244"/>
      <c r="T15" s="244"/>
      <c r="U15" s="244"/>
      <c r="V15" s="244"/>
      <c r="W15" s="244"/>
      <c r="X15" s="244"/>
      <c r="Y15" s="244"/>
      <c r="Z15" s="244"/>
      <c r="AA15" s="225"/>
      <c r="AB15" s="197"/>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c r="IF15" s="198"/>
      <c r="IG15" s="198"/>
      <c r="IH15" s="198"/>
      <c r="II15" s="198"/>
      <c r="IJ15" s="198"/>
      <c r="IK15" s="198"/>
      <c r="IL15" s="198"/>
      <c r="IM15" s="198"/>
      <c r="IN15" s="198"/>
      <c r="IO15" s="198"/>
      <c r="IP15" s="198"/>
      <c r="IQ15" s="198"/>
      <c r="IR15" s="198"/>
      <c r="IS15" s="198"/>
      <c r="IT15" s="198"/>
      <c r="IU15" s="198"/>
      <c r="IV15" s="198"/>
    </row>
    <row r="16" spans="1:256" ht="15.75">
      <c r="A16" s="253" t="s">
        <v>204</v>
      </c>
      <c r="B16" s="215"/>
      <c r="C16" s="244"/>
      <c r="D16" s="244"/>
      <c r="E16" s="244"/>
      <c r="F16" s="244"/>
      <c r="G16" s="244"/>
      <c r="H16" s="244"/>
      <c r="I16" s="244"/>
      <c r="J16" s="232"/>
      <c r="K16" s="244"/>
      <c r="L16" s="232"/>
      <c r="M16" s="232"/>
      <c r="N16" s="244"/>
      <c r="O16" s="244"/>
      <c r="P16" s="244"/>
      <c r="Q16" s="244"/>
      <c r="R16" s="244"/>
      <c r="S16" s="244"/>
      <c r="T16" s="244"/>
      <c r="U16" s="244"/>
      <c r="V16" s="252"/>
      <c r="W16" s="244"/>
      <c r="X16" s="244"/>
      <c r="Y16" s="244"/>
      <c r="Z16" s="244"/>
      <c r="AA16" s="225"/>
      <c r="AB16" s="197"/>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c r="IF16" s="198"/>
      <c r="IG16" s="198"/>
      <c r="IH16" s="198"/>
      <c r="II16" s="198"/>
      <c r="IJ16" s="198"/>
      <c r="IK16" s="198"/>
      <c r="IL16" s="198"/>
      <c r="IM16" s="198"/>
      <c r="IN16" s="198"/>
      <c r="IO16" s="198"/>
      <c r="IP16" s="198"/>
      <c r="IQ16" s="198"/>
      <c r="IR16" s="198"/>
      <c r="IS16" s="198"/>
      <c r="IT16" s="198"/>
      <c r="IU16" s="198"/>
      <c r="IV16" s="198"/>
    </row>
    <row r="17" spans="1:256" ht="16.5" customHeight="1">
      <c r="A17" s="253" t="s">
        <v>205</v>
      </c>
      <c r="B17" s="215"/>
      <c r="C17" s="237">
        <v>349133</v>
      </c>
      <c r="D17" s="244"/>
      <c r="E17" s="237">
        <v>5000</v>
      </c>
      <c r="F17" s="244"/>
      <c r="G17" s="237">
        <v>0</v>
      </c>
      <c r="H17" s="244"/>
      <c r="I17" s="237">
        <v>1496450</v>
      </c>
      <c r="J17" s="232"/>
      <c r="K17" s="237">
        <v>0</v>
      </c>
      <c r="L17" s="232"/>
      <c r="M17" s="232"/>
      <c r="N17" s="237">
        <v>0</v>
      </c>
      <c r="O17" s="244"/>
      <c r="P17" s="237">
        <v>0</v>
      </c>
      <c r="Q17" s="244"/>
      <c r="R17" s="237">
        <v>1496450</v>
      </c>
      <c r="S17" s="244"/>
      <c r="T17" s="254">
        <f>SUM(N17:R17)</f>
        <v>1496450</v>
      </c>
      <c r="U17" s="244"/>
      <c r="V17" s="254">
        <f>E17++G17+I17+K17-T17</f>
        <v>5000</v>
      </c>
      <c r="W17" s="244"/>
      <c r="X17" s="237">
        <v>0</v>
      </c>
      <c r="Y17" s="244"/>
      <c r="Z17" s="237">
        <f>SUM(C17:K17)-T17+X17</f>
        <v>354133</v>
      </c>
      <c r="AA17" s="225"/>
      <c r="AB17" s="197"/>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c r="IF17" s="198"/>
      <c r="IG17" s="198"/>
      <c r="IH17" s="198"/>
      <c r="II17" s="198"/>
      <c r="IJ17" s="198"/>
      <c r="IK17" s="198"/>
      <c r="IL17" s="198"/>
      <c r="IM17" s="198"/>
      <c r="IN17" s="198"/>
      <c r="IO17" s="198"/>
      <c r="IP17" s="198"/>
      <c r="IQ17" s="198"/>
      <c r="IR17" s="198"/>
      <c r="IS17" s="198"/>
      <c r="IT17" s="198"/>
      <c r="IU17" s="198"/>
      <c r="IV17" s="198"/>
    </row>
    <row r="18" spans="1:256" ht="16.5" customHeight="1">
      <c r="A18" s="253" t="s">
        <v>232</v>
      </c>
      <c r="B18" s="215"/>
      <c r="C18" s="237"/>
      <c r="D18" s="244"/>
      <c r="E18" s="237"/>
      <c r="F18" s="244"/>
      <c r="G18" s="237"/>
      <c r="H18" s="244"/>
      <c r="I18" s="237"/>
      <c r="J18" s="232"/>
      <c r="K18" s="237"/>
      <c r="L18" s="232"/>
      <c r="M18" s="232"/>
      <c r="N18" s="237"/>
      <c r="O18" s="244"/>
      <c r="P18" s="237"/>
      <c r="Q18" s="244"/>
      <c r="R18" s="237"/>
      <c r="S18" s="244"/>
      <c r="T18" s="254"/>
      <c r="U18" s="244"/>
      <c r="V18" s="254"/>
      <c r="W18" s="244"/>
      <c r="X18" s="237"/>
      <c r="Y18" s="244"/>
      <c r="Z18" s="237"/>
      <c r="AA18" s="225"/>
      <c r="AB18" s="197"/>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c r="IL18" s="198"/>
      <c r="IM18" s="198"/>
      <c r="IN18" s="198"/>
      <c r="IO18" s="198"/>
      <c r="IP18" s="198"/>
      <c r="IQ18" s="198"/>
      <c r="IR18" s="198"/>
      <c r="IS18" s="198"/>
      <c r="IT18" s="198"/>
      <c r="IU18" s="198"/>
      <c r="IV18" s="198"/>
    </row>
    <row r="19" spans="1:256" ht="16.5" customHeight="1">
      <c r="A19" s="253" t="s">
        <v>205</v>
      </c>
      <c r="B19" s="215"/>
      <c r="C19" s="237">
        <v>0</v>
      </c>
      <c r="D19" s="244"/>
      <c r="E19" s="237">
        <v>0</v>
      </c>
      <c r="F19" s="244"/>
      <c r="G19" s="237"/>
      <c r="H19" s="244"/>
      <c r="I19" s="237">
        <v>2470095</v>
      </c>
      <c r="J19" s="232"/>
      <c r="K19" s="237">
        <v>0</v>
      </c>
      <c r="L19" s="232"/>
      <c r="M19" s="232"/>
      <c r="N19" s="237">
        <v>0</v>
      </c>
      <c r="O19" s="244"/>
      <c r="P19" s="237">
        <v>0</v>
      </c>
      <c r="Q19" s="244"/>
      <c r="R19" s="237">
        <v>2470095</v>
      </c>
      <c r="S19" s="244"/>
      <c r="T19" s="254">
        <f>SUM(N19:R19)</f>
        <v>2470095</v>
      </c>
      <c r="U19" s="244"/>
      <c r="V19" s="254">
        <f>E19++G19+I19+K19-T19</f>
        <v>0</v>
      </c>
      <c r="W19" s="244"/>
      <c r="X19" s="237"/>
      <c r="Y19" s="244"/>
      <c r="Z19" s="237">
        <f>SUM(C19:K19)-T19+X19</f>
        <v>0</v>
      </c>
      <c r="AA19" s="225"/>
      <c r="AB19" s="197"/>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c r="IF19" s="198"/>
      <c r="IG19" s="198"/>
      <c r="IH19" s="198"/>
      <c r="II19" s="198"/>
      <c r="IJ19" s="198"/>
      <c r="IK19" s="198"/>
      <c r="IL19" s="198"/>
      <c r="IM19" s="198"/>
      <c r="IN19" s="198"/>
      <c r="IO19" s="198"/>
      <c r="IP19" s="198"/>
      <c r="IQ19" s="198"/>
      <c r="IR19" s="198"/>
      <c r="IS19" s="198"/>
      <c r="IT19" s="198"/>
      <c r="IU19" s="198"/>
      <c r="IV19" s="198"/>
    </row>
    <row r="20" spans="1:256" ht="16.5" customHeight="1">
      <c r="A20" s="253" t="s">
        <v>206</v>
      </c>
      <c r="B20" s="215"/>
      <c r="C20" s="255">
        <v>5550042</v>
      </c>
      <c r="D20" s="237"/>
      <c r="E20" s="255">
        <v>60000</v>
      </c>
      <c r="F20" s="237"/>
      <c r="G20" s="255"/>
      <c r="H20" s="237"/>
      <c r="I20" s="255">
        <v>1126162</v>
      </c>
      <c r="J20" s="239"/>
      <c r="K20" s="255">
        <v>0</v>
      </c>
      <c r="L20" s="239"/>
      <c r="M20" s="239"/>
      <c r="N20" s="255">
        <v>0</v>
      </c>
      <c r="O20" s="237"/>
      <c r="P20" s="255">
        <v>0</v>
      </c>
      <c r="Q20" s="237"/>
      <c r="R20" s="255">
        <v>409106</v>
      </c>
      <c r="S20" s="237"/>
      <c r="T20" s="256">
        <f>SUM(N20:R20)</f>
        <v>409106</v>
      </c>
      <c r="U20" s="237"/>
      <c r="V20" s="256">
        <f>E20++G20+I20+K20-T20</f>
        <v>777056</v>
      </c>
      <c r="W20" s="237"/>
      <c r="X20" s="255">
        <v>0</v>
      </c>
      <c r="Y20" s="237"/>
      <c r="Z20" s="255">
        <f>SUM(C20:K20)-T20+X20</f>
        <v>6327098</v>
      </c>
      <c r="AA20" s="225"/>
      <c r="AB20" s="197"/>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c r="IF20" s="198"/>
      <c r="IG20" s="198"/>
      <c r="IH20" s="198"/>
      <c r="II20" s="198"/>
      <c r="IJ20" s="198"/>
      <c r="IK20" s="198"/>
      <c r="IL20" s="198"/>
      <c r="IM20" s="198"/>
      <c r="IN20" s="198"/>
      <c r="IO20" s="198"/>
      <c r="IP20" s="198"/>
      <c r="IQ20" s="198"/>
      <c r="IR20" s="198"/>
      <c r="IS20" s="198"/>
      <c r="IT20" s="198"/>
      <c r="IU20" s="198"/>
      <c r="IV20" s="198"/>
    </row>
    <row r="21" spans="1:256" ht="15.75">
      <c r="A21" s="253"/>
      <c r="B21" s="215"/>
      <c r="C21" s="244"/>
      <c r="D21" s="244"/>
      <c r="E21" s="244"/>
      <c r="F21" s="244"/>
      <c r="G21" s="244"/>
      <c r="H21" s="244"/>
      <c r="I21" s="244"/>
      <c r="J21" s="232"/>
      <c r="K21" s="244"/>
      <c r="L21" s="232"/>
      <c r="M21" s="232"/>
      <c r="N21" s="244"/>
      <c r="O21" s="244"/>
      <c r="P21" s="244"/>
      <c r="Q21" s="244"/>
      <c r="R21" s="244"/>
      <c r="S21" s="244"/>
      <c r="T21" s="252">
        <f>SUM(N21:R21)</f>
        <v>0</v>
      </c>
      <c r="U21" s="244"/>
      <c r="V21" s="252">
        <f>E21++G21+I21+K21-T21</f>
        <v>0</v>
      </c>
      <c r="W21" s="244"/>
      <c r="X21" s="244">
        <v>0</v>
      </c>
      <c r="Y21" s="244"/>
      <c r="Z21" s="244">
        <f>SUM(C21:K21)-T21+X21</f>
        <v>0</v>
      </c>
      <c r="AA21" s="225"/>
      <c r="AB21" s="197"/>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c r="IL21" s="198"/>
      <c r="IM21" s="198"/>
      <c r="IN21" s="198"/>
      <c r="IO21" s="198"/>
      <c r="IP21" s="198"/>
      <c r="IQ21" s="198"/>
      <c r="IR21" s="198"/>
      <c r="IS21" s="198"/>
      <c r="IT21" s="198"/>
      <c r="IU21" s="198"/>
      <c r="IV21" s="198"/>
    </row>
    <row r="22" spans="1:256" ht="16.5" customHeight="1">
      <c r="A22" s="257" t="s">
        <v>207</v>
      </c>
      <c r="B22" s="215"/>
      <c r="C22" s="247">
        <f>SUM(C17:C21)</f>
        <v>5899175</v>
      </c>
      <c r="D22" s="247"/>
      <c r="E22" s="247">
        <f>SUM(E17:E21)</f>
        <v>65000</v>
      </c>
      <c r="F22" s="247"/>
      <c r="G22" s="248">
        <f>SUM(G17:G21)</f>
        <v>0</v>
      </c>
      <c r="H22" s="247"/>
      <c r="I22" s="247">
        <f>SUM(I17:I21)</f>
        <v>5092707</v>
      </c>
      <c r="J22" s="249"/>
      <c r="K22" s="247">
        <f>SUM(K17:K21)</f>
        <v>0</v>
      </c>
      <c r="L22" s="249"/>
      <c r="M22" s="249"/>
      <c r="N22" s="247">
        <f>SUM(N17:N21)</f>
        <v>0</v>
      </c>
      <c r="O22" s="247"/>
      <c r="P22" s="247">
        <f>SUM(P17:P21)</f>
        <v>0</v>
      </c>
      <c r="Q22" s="247"/>
      <c r="R22" s="247">
        <f>SUM(R17:R21)</f>
        <v>4375651</v>
      </c>
      <c r="S22" s="247"/>
      <c r="T22" s="247">
        <f>SUM(T17:T21)</f>
        <v>4375651</v>
      </c>
      <c r="U22" s="247"/>
      <c r="V22" s="247">
        <f>SUM(V17:V21)</f>
        <v>782056</v>
      </c>
      <c r="W22" s="247"/>
      <c r="X22" s="247">
        <f>SUM(X20:X21)</f>
        <v>0</v>
      </c>
      <c r="Y22" s="247"/>
      <c r="Z22" s="248">
        <f>SUM(Z17:Z21)</f>
        <v>6681231</v>
      </c>
      <c r="AA22" s="225"/>
      <c r="AB22" s="197"/>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c r="IR22" s="198"/>
      <c r="IS22" s="198"/>
      <c r="IT22" s="198"/>
      <c r="IU22" s="198"/>
      <c r="IV22" s="198"/>
    </row>
    <row r="23" spans="1:256" ht="16.5" customHeight="1">
      <c r="A23" s="230"/>
      <c r="B23" s="232"/>
      <c r="C23" s="243"/>
      <c r="D23" s="244"/>
      <c r="E23" s="243"/>
      <c r="F23" s="244"/>
      <c r="G23" s="244"/>
      <c r="H23" s="244"/>
      <c r="I23" s="243"/>
      <c r="J23" s="232"/>
      <c r="K23" s="243"/>
      <c r="L23" s="245"/>
      <c r="M23" s="245"/>
      <c r="N23" s="243"/>
      <c r="O23" s="244"/>
      <c r="P23" s="243"/>
      <c r="Q23" s="244"/>
      <c r="R23" s="243"/>
      <c r="S23" s="244"/>
      <c r="T23" s="243"/>
      <c r="U23" s="244"/>
      <c r="V23" s="243"/>
      <c r="W23" s="244"/>
      <c r="X23" s="243"/>
      <c r="Y23" s="244"/>
      <c r="Z23" s="244"/>
      <c r="AA23" s="225"/>
      <c r="AB23" s="197"/>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c r="HJ23" s="198"/>
      <c r="HK23" s="198"/>
      <c r="HL23" s="198"/>
      <c r="HM23" s="198"/>
      <c r="HN23" s="198"/>
      <c r="HO23" s="198"/>
      <c r="HP23" s="198"/>
      <c r="HQ23" s="198"/>
      <c r="HR23" s="198"/>
      <c r="HS23" s="198"/>
      <c r="HT23" s="198"/>
      <c r="HU23" s="198"/>
      <c r="HV23" s="198"/>
      <c r="HW23" s="198"/>
      <c r="HX23" s="198"/>
      <c r="HY23" s="198"/>
      <c r="HZ23" s="198"/>
      <c r="IA23" s="198"/>
      <c r="IB23" s="198"/>
      <c r="IC23" s="198"/>
      <c r="ID23" s="198"/>
      <c r="IE23" s="198"/>
      <c r="IF23" s="198"/>
      <c r="IG23" s="198"/>
      <c r="IH23" s="198"/>
      <c r="II23" s="198"/>
      <c r="IJ23" s="198"/>
      <c r="IK23" s="198"/>
      <c r="IL23" s="198"/>
      <c r="IM23" s="198"/>
      <c r="IN23" s="198"/>
      <c r="IO23" s="198"/>
      <c r="IP23" s="198"/>
      <c r="IQ23" s="198"/>
      <c r="IR23" s="198"/>
      <c r="IS23" s="198"/>
      <c r="IT23" s="198"/>
      <c r="IU23" s="198"/>
      <c r="IV23" s="198"/>
    </row>
    <row r="24" spans="1:256" ht="16.5" customHeight="1">
      <c r="A24" s="246"/>
      <c r="B24" s="232"/>
      <c r="C24" s="258"/>
      <c r="D24" s="252"/>
      <c r="E24" s="258"/>
      <c r="F24" s="258"/>
      <c r="G24" s="258"/>
      <c r="H24" s="252"/>
      <c r="I24" s="258"/>
      <c r="J24" s="232"/>
      <c r="K24" s="258"/>
      <c r="L24" s="249"/>
      <c r="M24" s="249"/>
      <c r="N24" s="258"/>
      <c r="O24" s="247"/>
      <c r="P24" s="258"/>
      <c r="Q24" s="247"/>
      <c r="R24" s="258"/>
      <c r="S24" s="247"/>
      <c r="T24" s="258"/>
      <c r="U24" s="247"/>
      <c r="V24" s="258"/>
      <c r="W24" s="247"/>
      <c r="X24" s="258"/>
      <c r="Y24" s="247"/>
      <c r="Z24" s="258"/>
      <c r="AA24" s="225"/>
      <c r="AB24" s="197"/>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c r="HO24" s="198"/>
      <c r="HP24" s="198"/>
      <c r="HQ24" s="198"/>
      <c r="HR24" s="198"/>
      <c r="HS24" s="198"/>
      <c r="HT24" s="198"/>
      <c r="HU24" s="198"/>
      <c r="HV24" s="198"/>
      <c r="HW24" s="198"/>
      <c r="HX24" s="198"/>
      <c r="HY24" s="198"/>
      <c r="HZ24" s="198"/>
      <c r="IA24" s="198"/>
      <c r="IB24" s="198"/>
      <c r="IC24" s="198"/>
      <c r="ID24" s="198"/>
      <c r="IE24" s="198"/>
      <c r="IF24" s="198"/>
      <c r="IG24" s="198"/>
      <c r="IH24" s="198"/>
      <c r="II24" s="198"/>
      <c r="IJ24" s="198"/>
      <c r="IK24" s="198"/>
      <c r="IL24" s="198"/>
      <c r="IM24" s="198"/>
      <c r="IN24" s="198"/>
      <c r="IO24" s="198"/>
      <c r="IP24" s="198"/>
      <c r="IQ24" s="198"/>
      <c r="IR24" s="198"/>
      <c r="IS24" s="198"/>
      <c r="IT24" s="198"/>
      <c r="IU24" s="198"/>
      <c r="IV24" s="198"/>
    </row>
    <row r="25" spans="1:256" ht="16.5" customHeight="1">
      <c r="A25" s="246"/>
      <c r="B25" s="232"/>
      <c r="C25" s="258"/>
      <c r="D25" s="252"/>
      <c r="E25" s="258"/>
      <c r="F25" s="258"/>
      <c r="G25" s="258"/>
      <c r="H25" s="252"/>
      <c r="I25" s="258"/>
      <c r="J25" s="232"/>
      <c r="K25" s="258"/>
      <c r="L25" s="249"/>
      <c r="M25" s="249"/>
      <c r="N25" s="258"/>
      <c r="O25" s="247"/>
      <c r="P25" s="258"/>
      <c r="Q25" s="247"/>
      <c r="R25" s="258"/>
      <c r="S25" s="247"/>
      <c r="T25" s="258"/>
      <c r="U25" s="247"/>
      <c r="V25" s="258"/>
      <c r="W25" s="247"/>
      <c r="X25" s="258"/>
      <c r="Y25" s="247"/>
      <c r="Z25" s="258"/>
      <c r="AA25" s="225"/>
      <c r="AB25" s="197"/>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c r="HJ25" s="198"/>
      <c r="HK25" s="198"/>
      <c r="HL25" s="198"/>
      <c r="HM25" s="198"/>
      <c r="HN25" s="198"/>
      <c r="HO25" s="198"/>
      <c r="HP25" s="198"/>
      <c r="HQ25" s="198"/>
      <c r="HR25" s="198"/>
      <c r="HS25" s="198"/>
      <c r="HT25" s="198"/>
      <c r="HU25" s="198"/>
      <c r="HV25" s="198"/>
      <c r="HW25" s="198"/>
      <c r="HX25" s="198"/>
      <c r="HY25" s="198"/>
      <c r="HZ25" s="198"/>
      <c r="IA25" s="198"/>
      <c r="IB25" s="198"/>
      <c r="IC25" s="198"/>
      <c r="ID25" s="198"/>
      <c r="IE25" s="198"/>
      <c r="IF25" s="198"/>
      <c r="IG25" s="198"/>
      <c r="IH25" s="198"/>
      <c r="II25" s="198"/>
      <c r="IJ25" s="198"/>
      <c r="IK25" s="198"/>
      <c r="IL25" s="198"/>
      <c r="IM25" s="198"/>
      <c r="IN25" s="198"/>
      <c r="IO25" s="198"/>
      <c r="IP25" s="198"/>
      <c r="IQ25" s="198"/>
      <c r="IR25" s="198"/>
      <c r="IS25" s="198"/>
      <c r="IT25" s="198"/>
      <c r="IU25" s="198"/>
      <c r="IV25" s="198"/>
    </row>
    <row r="26" spans="1:256" ht="16.5" customHeight="1">
      <c r="A26" s="233" t="s">
        <v>219</v>
      </c>
      <c r="B26" s="232"/>
      <c r="C26" s="238">
        <v>0</v>
      </c>
      <c r="D26" s="252"/>
      <c r="E26" s="259">
        <v>0</v>
      </c>
      <c r="F26" s="258"/>
      <c r="G26" s="258"/>
      <c r="H26" s="252"/>
      <c r="I26" s="238">
        <v>700000</v>
      </c>
      <c r="J26" s="232"/>
      <c r="K26" s="238">
        <v>0</v>
      </c>
      <c r="L26" s="249"/>
      <c r="M26" s="249"/>
      <c r="N26" s="238">
        <v>0</v>
      </c>
      <c r="O26" s="247"/>
      <c r="P26" s="238">
        <v>700000</v>
      </c>
      <c r="Q26" s="247"/>
      <c r="R26" s="238">
        <v>0</v>
      </c>
      <c r="S26" s="247"/>
      <c r="T26" s="260">
        <f>SUM(N26:R26)</f>
        <v>700000</v>
      </c>
      <c r="U26" s="247"/>
      <c r="V26" s="260">
        <f>E26++G26+I26+K26-T26</f>
        <v>0</v>
      </c>
      <c r="W26" s="247"/>
      <c r="X26" s="258"/>
      <c r="Y26" s="247"/>
      <c r="Z26" s="238">
        <f>SUM(C26:K26)-T26+X26</f>
        <v>0</v>
      </c>
      <c r="AA26" s="225"/>
      <c r="AB26" s="197"/>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c r="HJ26" s="198"/>
      <c r="HK26" s="198"/>
      <c r="HL26" s="198"/>
      <c r="HM26" s="198"/>
      <c r="HN26" s="198"/>
      <c r="HO26" s="198"/>
      <c r="HP26" s="198"/>
      <c r="HQ26" s="198"/>
      <c r="HR26" s="198"/>
      <c r="HS26" s="198"/>
      <c r="HT26" s="198"/>
      <c r="HU26" s="198"/>
      <c r="HV26" s="198"/>
      <c r="HW26" s="198"/>
      <c r="HX26" s="198"/>
      <c r="HY26" s="198"/>
      <c r="HZ26" s="198"/>
      <c r="IA26" s="198"/>
      <c r="IB26" s="198"/>
      <c r="IC26" s="198"/>
      <c r="ID26" s="198"/>
      <c r="IE26" s="198"/>
      <c r="IF26" s="198"/>
      <c r="IG26" s="198"/>
      <c r="IH26" s="198"/>
      <c r="II26" s="198"/>
      <c r="IJ26" s="198"/>
      <c r="IK26" s="198"/>
      <c r="IL26" s="198"/>
      <c r="IM26" s="198"/>
      <c r="IN26" s="198"/>
      <c r="IO26" s="198"/>
      <c r="IP26" s="198"/>
      <c r="IQ26" s="198"/>
      <c r="IR26" s="198"/>
      <c r="IS26" s="198"/>
      <c r="IT26" s="198"/>
      <c r="IU26" s="198"/>
      <c r="IV26" s="198"/>
    </row>
    <row r="27" spans="1:256" ht="16.5" customHeight="1">
      <c r="A27" s="233"/>
      <c r="B27" s="232"/>
      <c r="C27" s="258"/>
      <c r="D27" s="252"/>
      <c r="E27" s="258"/>
      <c r="F27" s="258"/>
      <c r="G27" s="258"/>
      <c r="H27" s="252"/>
      <c r="I27" s="258"/>
      <c r="J27" s="232"/>
      <c r="K27" s="258"/>
      <c r="L27" s="249"/>
      <c r="M27" s="249"/>
      <c r="N27" s="258"/>
      <c r="O27" s="247"/>
      <c r="P27" s="258"/>
      <c r="Q27" s="247"/>
      <c r="R27" s="258"/>
      <c r="S27" s="247"/>
      <c r="T27" s="258"/>
      <c r="U27" s="247"/>
      <c r="V27" s="258"/>
      <c r="W27" s="247"/>
      <c r="X27" s="258"/>
      <c r="Y27" s="247"/>
      <c r="Z27" s="258"/>
      <c r="AA27" s="225"/>
      <c r="AB27" s="197"/>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198"/>
      <c r="EB27" s="198"/>
      <c r="EC27" s="198"/>
      <c r="ED27" s="198"/>
      <c r="EE27" s="198"/>
      <c r="EF27" s="198"/>
      <c r="EG27" s="198"/>
      <c r="EH27" s="198"/>
      <c r="EI27" s="198"/>
      <c r="EJ27" s="198"/>
      <c r="EK27" s="198"/>
      <c r="EL27" s="198"/>
      <c r="EM27" s="198"/>
      <c r="EN27" s="198"/>
      <c r="EO27" s="198"/>
      <c r="EP27" s="198"/>
      <c r="EQ27" s="198"/>
      <c r="ER27" s="198"/>
      <c r="ES27" s="198"/>
      <c r="ET27" s="198"/>
      <c r="EU27" s="198"/>
      <c r="EV27" s="198"/>
      <c r="EW27" s="198"/>
      <c r="EX27" s="198"/>
      <c r="EY27" s="198"/>
      <c r="EZ27" s="198"/>
      <c r="FA27" s="198"/>
      <c r="FB27" s="198"/>
      <c r="FC27" s="198"/>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98"/>
      <c r="HI27" s="198"/>
      <c r="HJ27" s="198"/>
      <c r="HK27" s="198"/>
      <c r="HL27" s="198"/>
      <c r="HM27" s="198"/>
      <c r="HN27" s="198"/>
      <c r="HO27" s="198"/>
      <c r="HP27" s="198"/>
      <c r="HQ27" s="198"/>
      <c r="HR27" s="198"/>
      <c r="HS27" s="198"/>
      <c r="HT27" s="198"/>
      <c r="HU27" s="198"/>
      <c r="HV27" s="198"/>
      <c r="HW27" s="198"/>
      <c r="HX27" s="198"/>
      <c r="HY27" s="198"/>
      <c r="HZ27" s="198"/>
      <c r="IA27" s="198"/>
      <c r="IB27" s="198"/>
      <c r="IC27" s="198"/>
      <c r="ID27" s="198"/>
      <c r="IE27" s="198"/>
      <c r="IF27" s="198"/>
      <c r="IG27" s="198"/>
      <c r="IH27" s="198"/>
      <c r="II27" s="198"/>
      <c r="IJ27" s="198"/>
      <c r="IK27" s="198"/>
      <c r="IL27" s="198"/>
      <c r="IM27" s="198"/>
      <c r="IN27" s="198"/>
      <c r="IO27" s="198"/>
      <c r="IP27" s="198"/>
      <c r="IQ27" s="198"/>
      <c r="IR27" s="198"/>
      <c r="IS27" s="198"/>
      <c r="IT27" s="198"/>
      <c r="IU27" s="198"/>
      <c r="IV27" s="198"/>
    </row>
    <row r="28" spans="1:256" ht="16.5" customHeight="1">
      <c r="A28" s="246"/>
      <c r="B28" s="232"/>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25"/>
      <c r="AB28" s="197"/>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c r="DM28" s="198"/>
      <c r="DN28" s="198"/>
      <c r="DO28" s="198"/>
      <c r="DP28" s="198"/>
      <c r="DQ28" s="198"/>
      <c r="DR28" s="198"/>
      <c r="DS28" s="198"/>
      <c r="DT28" s="198"/>
      <c r="DU28" s="198"/>
      <c r="DV28" s="198"/>
      <c r="DW28" s="198"/>
      <c r="DX28" s="198"/>
      <c r="DY28" s="198"/>
      <c r="DZ28" s="198"/>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98"/>
      <c r="EW28" s="198"/>
      <c r="EX28" s="198"/>
      <c r="EY28" s="198"/>
      <c r="EZ28" s="198"/>
      <c r="FA28" s="198"/>
      <c r="FB28" s="198"/>
      <c r="FC28" s="198"/>
      <c r="FD28" s="198"/>
      <c r="FE28" s="198"/>
      <c r="FF28" s="198"/>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c r="GK28" s="198"/>
      <c r="GL28" s="198"/>
      <c r="GM28" s="198"/>
      <c r="GN28" s="198"/>
      <c r="GO28" s="198"/>
      <c r="GP28" s="198"/>
      <c r="GQ28" s="198"/>
      <c r="GR28" s="198"/>
      <c r="GS28" s="198"/>
      <c r="GT28" s="198"/>
      <c r="GU28" s="198"/>
      <c r="GV28" s="198"/>
      <c r="GW28" s="198"/>
      <c r="GX28" s="198"/>
      <c r="GY28" s="198"/>
      <c r="GZ28" s="198"/>
      <c r="HA28" s="198"/>
      <c r="HB28" s="198"/>
      <c r="HC28" s="198"/>
      <c r="HD28" s="198"/>
      <c r="HE28" s="198"/>
      <c r="HF28" s="198"/>
      <c r="HG28" s="198"/>
      <c r="HH28" s="198"/>
      <c r="HI28" s="198"/>
      <c r="HJ28" s="198"/>
      <c r="HK28" s="198"/>
      <c r="HL28" s="198"/>
      <c r="HM28" s="198"/>
      <c r="HN28" s="198"/>
      <c r="HO28" s="198"/>
      <c r="HP28" s="198"/>
      <c r="HQ28" s="198"/>
      <c r="HR28" s="198"/>
      <c r="HS28" s="198"/>
      <c r="HT28" s="198"/>
      <c r="HU28" s="198"/>
      <c r="HV28" s="198"/>
      <c r="HW28" s="198"/>
      <c r="HX28" s="198"/>
      <c r="HY28" s="198"/>
      <c r="HZ28" s="198"/>
      <c r="IA28" s="198"/>
      <c r="IB28" s="198"/>
      <c r="IC28" s="198"/>
      <c r="ID28" s="198"/>
      <c r="IE28" s="198"/>
      <c r="IF28" s="198"/>
      <c r="IG28" s="198"/>
      <c r="IH28" s="198"/>
      <c r="II28" s="198"/>
      <c r="IJ28" s="198"/>
      <c r="IK28" s="198"/>
      <c r="IL28" s="198"/>
      <c r="IM28" s="198"/>
      <c r="IN28" s="198"/>
      <c r="IO28" s="198"/>
      <c r="IP28" s="198"/>
      <c r="IQ28" s="198"/>
      <c r="IR28" s="198"/>
      <c r="IS28" s="198"/>
      <c r="IT28" s="198"/>
      <c r="IU28" s="198"/>
      <c r="IV28" s="198"/>
    </row>
    <row r="29" spans="1:256" ht="16.5" customHeight="1">
      <c r="A29" s="230"/>
      <c r="B29" s="232"/>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25"/>
      <c r="AB29" s="197"/>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c r="DM29" s="198"/>
      <c r="DN29" s="198"/>
      <c r="DO29" s="198"/>
      <c r="DP29" s="198"/>
      <c r="DQ29" s="198"/>
      <c r="DR29" s="198"/>
      <c r="DS29" s="198"/>
      <c r="DT29" s="198"/>
      <c r="DU29" s="198"/>
      <c r="DV29" s="198"/>
      <c r="DW29" s="198"/>
      <c r="DX29" s="198"/>
      <c r="DY29" s="198"/>
      <c r="DZ29" s="198"/>
      <c r="EA29" s="198"/>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8"/>
      <c r="FU29" s="198"/>
      <c r="FV29" s="198"/>
      <c r="FW29" s="198"/>
      <c r="FX29" s="198"/>
      <c r="FY29" s="198"/>
      <c r="FZ29" s="198"/>
      <c r="GA29" s="198"/>
      <c r="GB29" s="198"/>
      <c r="GC29" s="198"/>
      <c r="GD29" s="198"/>
      <c r="GE29" s="198"/>
      <c r="GF29" s="198"/>
      <c r="GG29" s="198"/>
      <c r="GH29" s="198"/>
      <c r="GI29" s="198"/>
      <c r="GJ29" s="198"/>
      <c r="GK29" s="198"/>
      <c r="GL29" s="198"/>
      <c r="GM29" s="198"/>
      <c r="GN29" s="198"/>
      <c r="GO29" s="198"/>
      <c r="GP29" s="198"/>
      <c r="GQ29" s="198"/>
      <c r="GR29" s="198"/>
      <c r="GS29" s="198"/>
      <c r="GT29" s="198"/>
      <c r="GU29" s="198"/>
      <c r="GV29" s="198"/>
      <c r="GW29" s="198"/>
      <c r="GX29" s="198"/>
      <c r="GY29" s="198"/>
      <c r="GZ29" s="198"/>
      <c r="HA29" s="198"/>
      <c r="HB29" s="198"/>
      <c r="HC29" s="198"/>
      <c r="HD29" s="198"/>
      <c r="HE29" s="198"/>
      <c r="HF29" s="198"/>
      <c r="HG29" s="198"/>
      <c r="HH29" s="198"/>
      <c r="HI29" s="198"/>
      <c r="HJ29" s="198"/>
      <c r="HK29" s="198"/>
      <c r="HL29" s="198"/>
      <c r="HM29" s="198"/>
      <c r="HN29" s="198"/>
      <c r="HO29" s="198"/>
      <c r="HP29" s="198"/>
      <c r="HQ29" s="198"/>
      <c r="HR29" s="198"/>
      <c r="HS29" s="198"/>
      <c r="HT29" s="198"/>
      <c r="HU29" s="198"/>
      <c r="HV29" s="198"/>
      <c r="HW29" s="198"/>
      <c r="HX29" s="198"/>
      <c r="HY29" s="198"/>
      <c r="HZ29" s="198"/>
      <c r="IA29" s="198"/>
      <c r="IB29" s="198"/>
      <c r="IC29" s="198"/>
      <c r="ID29" s="198"/>
      <c r="IE29" s="198"/>
      <c r="IF29" s="198"/>
      <c r="IG29" s="198"/>
      <c r="IH29" s="198"/>
      <c r="II29" s="198"/>
      <c r="IJ29" s="198"/>
      <c r="IK29" s="198"/>
      <c r="IL29" s="198"/>
      <c r="IM29" s="198"/>
      <c r="IN29" s="198"/>
      <c r="IO29" s="198"/>
      <c r="IP29" s="198"/>
      <c r="IQ29" s="198"/>
      <c r="IR29" s="198"/>
      <c r="IS29" s="198"/>
      <c r="IT29" s="198"/>
      <c r="IU29" s="198"/>
      <c r="IV29" s="198"/>
    </row>
    <row r="30" spans="1:256" ht="16.5" customHeight="1" thickBot="1">
      <c r="A30" s="246" t="s">
        <v>208</v>
      </c>
      <c r="B30" s="244"/>
      <c r="C30" s="261">
        <f>SUM(C13,C22,C26)</f>
        <v>9469732</v>
      </c>
      <c r="D30" s="237"/>
      <c r="E30" s="261">
        <f>SUM(E13,E22,E26)</f>
        <v>7580000</v>
      </c>
      <c r="F30" s="247"/>
      <c r="G30" s="261" t="e">
        <f>SUM(G13,G22,#REF!,#REF!)</f>
        <v>#REF!</v>
      </c>
      <c r="H30" s="237"/>
      <c r="I30" s="261">
        <f>SUM(I13,I22,I26)</f>
        <v>5792707</v>
      </c>
      <c r="J30" s="239"/>
      <c r="K30" s="261">
        <f>SUM(K13,K22,K26)</f>
        <v>-5792707</v>
      </c>
      <c r="L30" s="239"/>
      <c r="M30" s="239"/>
      <c r="N30" s="261">
        <f>SUM(N13,N22,N26)</f>
        <v>2664044</v>
      </c>
      <c r="O30" s="237"/>
      <c r="P30" s="261">
        <f>SUM(P13,P22,P26)</f>
        <v>797500</v>
      </c>
      <c r="Q30" s="237"/>
      <c r="R30" s="261">
        <f>SUM(R13,R22,R26)</f>
        <v>4375651</v>
      </c>
      <c r="S30" s="237"/>
      <c r="T30" s="261">
        <f>SUM(T13,T22,T26)</f>
        <v>7837195</v>
      </c>
      <c r="U30" s="237"/>
      <c r="V30" s="261">
        <f>SUM(V13,V22,V26)</f>
        <v>-257195</v>
      </c>
      <c r="W30" s="237"/>
      <c r="X30" s="261" t="e">
        <f>SUM(X13,X22,#REF!,#REF!)</f>
        <v>#REF!</v>
      </c>
      <c r="Y30" s="247"/>
      <c r="Z30" s="261">
        <f>SUM(Z13,Z22,Z26)</f>
        <v>9212537</v>
      </c>
      <c r="AA30" s="240"/>
      <c r="AB30" s="241"/>
      <c r="AC30" s="262"/>
      <c r="AD30" s="242"/>
      <c r="AE30" s="242"/>
      <c r="AF30" s="242"/>
      <c r="AG30" s="242"/>
      <c r="AH30" s="242"/>
      <c r="AI30" s="242"/>
      <c r="AJ30" s="242"/>
      <c r="AK30" s="242"/>
      <c r="AL30" s="242"/>
      <c r="AM30" s="242"/>
      <c r="AN30" s="242"/>
      <c r="AO30" s="242"/>
      <c r="AP30" s="242"/>
      <c r="AQ30" s="242"/>
      <c r="AR30" s="242"/>
      <c r="AS30" s="242"/>
      <c r="AT30" s="242"/>
      <c r="AU30" s="242"/>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c r="DM30" s="198"/>
      <c r="DN30" s="198"/>
      <c r="DO30" s="198"/>
      <c r="DP30" s="198"/>
      <c r="DQ30" s="198"/>
      <c r="DR30" s="198"/>
      <c r="DS30" s="198"/>
      <c r="DT30" s="198"/>
      <c r="DU30" s="198"/>
      <c r="DV30" s="198"/>
      <c r="DW30" s="198"/>
      <c r="DX30" s="198"/>
      <c r="DY30" s="198"/>
      <c r="DZ30" s="198"/>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8"/>
      <c r="EY30" s="198"/>
      <c r="EZ30" s="198"/>
      <c r="FA30" s="198"/>
      <c r="FB30" s="198"/>
      <c r="FC30" s="198"/>
      <c r="FD30" s="198"/>
      <c r="FE30" s="198"/>
      <c r="FF30" s="198"/>
      <c r="FG30" s="198"/>
      <c r="FH30" s="198"/>
      <c r="FI30" s="198"/>
      <c r="FJ30" s="198"/>
      <c r="FK30" s="198"/>
      <c r="FL30" s="198"/>
      <c r="FM30" s="198"/>
      <c r="FN30" s="198"/>
      <c r="FO30" s="198"/>
      <c r="FP30" s="198"/>
      <c r="FQ30" s="198"/>
      <c r="FR30" s="198"/>
      <c r="FS30" s="198"/>
      <c r="FT30" s="198"/>
      <c r="FU30" s="198"/>
      <c r="FV30" s="198"/>
      <c r="FW30" s="198"/>
      <c r="FX30" s="198"/>
      <c r="FY30" s="198"/>
      <c r="FZ30" s="198"/>
      <c r="GA30" s="198"/>
      <c r="GB30" s="198"/>
      <c r="GC30" s="198"/>
      <c r="GD30" s="198"/>
      <c r="GE30" s="198"/>
      <c r="GF30" s="198"/>
      <c r="GG30" s="198"/>
      <c r="GH30" s="198"/>
      <c r="GI30" s="198"/>
      <c r="GJ30" s="198"/>
      <c r="GK30" s="198"/>
      <c r="GL30" s="198"/>
      <c r="GM30" s="198"/>
      <c r="GN30" s="198"/>
      <c r="GO30" s="198"/>
      <c r="GP30" s="198"/>
      <c r="GQ30" s="198"/>
      <c r="GR30" s="198"/>
      <c r="GS30" s="198"/>
      <c r="GT30" s="198"/>
      <c r="GU30" s="198"/>
      <c r="GV30" s="198"/>
      <c r="GW30" s="198"/>
      <c r="GX30" s="198"/>
      <c r="GY30" s="198"/>
      <c r="GZ30" s="198"/>
      <c r="HA30" s="198"/>
      <c r="HB30" s="198"/>
      <c r="HC30" s="198"/>
      <c r="HD30" s="198"/>
      <c r="HE30" s="198"/>
      <c r="HF30" s="198"/>
      <c r="HG30" s="198"/>
      <c r="HH30" s="198"/>
      <c r="HI30" s="198"/>
      <c r="HJ30" s="198"/>
      <c r="HK30" s="198"/>
      <c r="HL30" s="198"/>
      <c r="HM30" s="198"/>
      <c r="HN30" s="198"/>
      <c r="HO30" s="198"/>
      <c r="HP30" s="198"/>
      <c r="HQ30" s="198"/>
      <c r="HR30" s="198"/>
      <c r="HS30" s="198"/>
      <c r="HT30" s="198"/>
      <c r="HU30" s="198"/>
      <c r="HV30" s="198"/>
      <c r="HW30" s="198"/>
      <c r="HX30" s="198"/>
      <c r="HY30" s="198"/>
      <c r="HZ30" s="198"/>
      <c r="IA30" s="198"/>
      <c r="IB30" s="198"/>
      <c r="IC30" s="198"/>
      <c r="ID30" s="198"/>
      <c r="IE30" s="198"/>
      <c r="IF30" s="198"/>
      <c r="IG30" s="198"/>
      <c r="IH30" s="198"/>
      <c r="II30" s="198"/>
      <c r="IJ30" s="198"/>
      <c r="IK30" s="198"/>
      <c r="IL30" s="198"/>
      <c r="IM30" s="198"/>
      <c r="IN30" s="198"/>
      <c r="IO30" s="198"/>
      <c r="IP30" s="198"/>
      <c r="IQ30" s="198"/>
      <c r="IR30" s="198"/>
      <c r="IS30" s="198"/>
      <c r="IT30" s="198"/>
      <c r="IU30" s="198"/>
      <c r="IV30" s="198"/>
    </row>
    <row r="31" spans="1:256" ht="14.25" customHeight="1" thickTop="1">
      <c r="A31" s="263"/>
      <c r="B31" s="264"/>
      <c r="C31" s="264"/>
      <c r="D31" s="264"/>
      <c r="E31" s="264"/>
      <c r="F31" s="264"/>
      <c r="G31" s="264"/>
      <c r="H31" s="264"/>
      <c r="I31" s="264"/>
      <c r="J31" s="265"/>
      <c r="K31" s="264"/>
      <c r="L31" s="265"/>
      <c r="M31" s="265"/>
      <c r="N31" s="264"/>
      <c r="O31" s="264"/>
      <c r="P31" s="264"/>
      <c r="Q31" s="264"/>
      <c r="R31" s="264"/>
      <c r="S31" s="264"/>
      <c r="T31" s="264"/>
      <c r="U31" s="264"/>
      <c r="V31" s="264"/>
      <c r="W31" s="264"/>
      <c r="X31" s="264"/>
      <c r="Y31" s="264"/>
      <c r="Z31" s="264"/>
      <c r="AA31" s="266"/>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DH31" s="198"/>
      <c r="DI31" s="198"/>
      <c r="DJ31" s="198"/>
      <c r="DK31" s="198"/>
      <c r="DL31" s="198"/>
      <c r="DM31" s="198"/>
      <c r="DN31" s="198"/>
      <c r="DO31" s="198"/>
      <c r="DP31" s="198"/>
      <c r="DQ31" s="198"/>
      <c r="DR31" s="198"/>
      <c r="DS31" s="198"/>
      <c r="DT31" s="198"/>
      <c r="DU31" s="198"/>
      <c r="DV31" s="198"/>
      <c r="DW31" s="198"/>
      <c r="DX31" s="198"/>
      <c r="DY31" s="198"/>
      <c r="DZ31" s="198"/>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8"/>
      <c r="EZ31" s="198"/>
      <c r="FA31" s="198"/>
      <c r="FB31" s="198"/>
      <c r="FC31" s="198"/>
      <c r="FD31" s="198"/>
      <c r="FE31" s="198"/>
      <c r="FF31" s="198"/>
      <c r="FG31" s="198"/>
      <c r="FH31" s="198"/>
      <c r="FI31" s="198"/>
      <c r="FJ31" s="198"/>
      <c r="FK31" s="198"/>
      <c r="FL31" s="198"/>
      <c r="FM31" s="198"/>
      <c r="FN31" s="198"/>
      <c r="FO31" s="198"/>
      <c r="FP31" s="198"/>
      <c r="FQ31" s="198"/>
      <c r="FR31" s="198"/>
      <c r="FS31" s="198"/>
      <c r="FT31" s="198"/>
      <c r="FU31" s="198"/>
      <c r="FV31" s="198"/>
      <c r="FW31" s="198"/>
      <c r="FX31" s="198"/>
      <c r="FY31" s="198"/>
      <c r="FZ31" s="198"/>
      <c r="GA31" s="198"/>
      <c r="GB31" s="198"/>
      <c r="GC31" s="198"/>
      <c r="GD31" s="198"/>
      <c r="GE31" s="198"/>
      <c r="GF31" s="198"/>
      <c r="GG31" s="198"/>
      <c r="GH31" s="198"/>
      <c r="GI31" s="198"/>
      <c r="GJ31" s="198"/>
      <c r="GK31" s="198"/>
      <c r="GL31" s="198"/>
      <c r="GM31" s="198"/>
      <c r="GN31" s="198"/>
      <c r="GO31" s="198"/>
      <c r="GP31" s="198"/>
      <c r="GQ31" s="198"/>
      <c r="GR31" s="198"/>
      <c r="GS31" s="198"/>
      <c r="GT31" s="198"/>
      <c r="GU31" s="198"/>
      <c r="GV31" s="198"/>
      <c r="GW31" s="198"/>
      <c r="GX31" s="198"/>
      <c r="GY31" s="198"/>
      <c r="GZ31" s="198"/>
      <c r="HA31" s="198"/>
      <c r="HB31" s="198"/>
      <c r="HC31" s="198"/>
      <c r="HD31" s="198"/>
      <c r="HE31" s="198"/>
      <c r="HF31" s="198"/>
      <c r="HG31" s="198"/>
      <c r="HH31" s="198"/>
      <c r="HI31" s="198"/>
      <c r="HJ31" s="198"/>
      <c r="HK31" s="198"/>
      <c r="HL31" s="198"/>
      <c r="HM31" s="198"/>
      <c r="HN31" s="198"/>
      <c r="HO31" s="198"/>
      <c r="HP31" s="198"/>
      <c r="HQ31" s="198"/>
      <c r="HR31" s="198"/>
      <c r="HS31" s="198"/>
      <c r="HT31" s="198"/>
      <c r="HU31" s="198"/>
      <c r="HV31" s="198"/>
      <c r="HW31" s="198"/>
      <c r="HX31" s="198"/>
      <c r="HY31" s="198"/>
      <c r="HZ31" s="198"/>
      <c r="IA31" s="198"/>
      <c r="IB31" s="198"/>
      <c r="IC31" s="198"/>
      <c r="ID31" s="198"/>
      <c r="IE31" s="198"/>
      <c r="IF31" s="198"/>
      <c r="IG31" s="198"/>
      <c r="IH31" s="198"/>
      <c r="II31" s="198"/>
      <c r="IJ31" s="198"/>
      <c r="IK31" s="198"/>
      <c r="IL31" s="198"/>
      <c r="IM31" s="198"/>
      <c r="IN31" s="198"/>
      <c r="IO31" s="198"/>
      <c r="IP31" s="198"/>
      <c r="IQ31" s="198"/>
      <c r="IR31" s="198"/>
      <c r="IS31" s="198"/>
      <c r="IT31" s="198"/>
      <c r="IU31" s="198"/>
      <c r="IV31" s="198"/>
    </row>
    <row r="32" spans="9:256" ht="12" customHeight="1">
      <c r="I32" s="267"/>
      <c r="J32" s="268"/>
      <c r="L32" s="268"/>
      <c r="M32" s="268"/>
      <c r="N32" s="199"/>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DH32" s="198"/>
      <c r="DI32" s="198"/>
      <c r="DJ32" s="198"/>
      <c r="DK32" s="198"/>
      <c r="DL32" s="198"/>
      <c r="DM32" s="198"/>
      <c r="DN32" s="198"/>
      <c r="DO32" s="198"/>
      <c r="DP32" s="198"/>
      <c r="DQ32" s="198"/>
      <c r="DR32" s="198"/>
      <c r="DS32" s="198"/>
      <c r="DT32" s="198"/>
      <c r="DU32" s="198"/>
      <c r="DV32" s="198"/>
      <c r="DW32" s="198"/>
      <c r="DX32" s="198"/>
      <c r="DY32" s="198"/>
      <c r="DZ32" s="198"/>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8"/>
      <c r="FC32" s="198"/>
      <c r="FD32" s="198"/>
      <c r="FE32" s="198"/>
      <c r="FF32" s="198"/>
      <c r="FG32" s="198"/>
      <c r="FH32" s="198"/>
      <c r="FI32" s="198"/>
      <c r="FJ32" s="198"/>
      <c r="FK32" s="198"/>
      <c r="FL32" s="198"/>
      <c r="FM32" s="198"/>
      <c r="FN32" s="198"/>
      <c r="FO32" s="198"/>
      <c r="FP32" s="198"/>
      <c r="FQ32" s="198"/>
      <c r="FR32" s="198"/>
      <c r="FS32" s="198"/>
      <c r="FT32" s="198"/>
      <c r="FU32" s="198"/>
      <c r="FV32" s="198"/>
      <c r="FW32" s="198"/>
      <c r="FX32" s="198"/>
      <c r="FY32" s="198"/>
      <c r="FZ32" s="198"/>
      <c r="GA32" s="198"/>
      <c r="GB32" s="198"/>
      <c r="GC32" s="198"/>
      <c r="GD32" s="198"/>
      <c r="GE32" s="198"/>
      <c r="GF32" s="198"/>
      <c r="GG32" s="198"/>
      <c r="GH32" s="198"/>
      <c r="GI32" s="198"/>
      <c r="GJ32" s="198"/>
      <c r="GK32" s="198"/>
      <c r="GL32" s="198"/>
      <c r="GM32" s="198"/>
      <c r="GN32" s="198"/>
      <c r="GO32" s="198"/>
      <c r="GP32" s="198"/>
      <c r="GQ32" s="198"/>
      <c r="GR32" s="198"/>
      <c r="GS32" s="198"/>
      <c r="GT32" s="198"/>
      <c r="GU32" s="198"/>
      <c r="GV32" s="198"/>
      <c r="GW32" s="198"/>
      <c r="GX32" s="198"/>
      <c r="GY32" s="198"/>
      <c r="GZ32" s="198"/>
      <c r="HA32" s="198"/>
      <c r="HB32" s="198"/>
      <c r="HC32" s="198"/>
      <c r="HD32" s="198"/>
      <c r="HE32" s="198"/>
      <c r="HF32" s="198"/>
      <c r="HG32" s="198"/>
      <c r="HH32" s="198"/>
      <c r="HI32" s="198"/>
      <c r="HJ32" s="198"/>
      <c r="HK32" s="198"/>
      <c r="HL32" s="198"/>
      <c r="HM32" s="198"/>
      <c r="HN32" s="198"/>
      <c r="HO32" s="198"/>
      <c r="HP32" s="198"/>
      <c r="HQ32" s="198"/>
      <c r="HR32" s="198"/>
      <c r="HS32" s="198"/>
      <c r="HT32" s="198"/>
      <c r="HU32" s="198"/>
      <c r="HV32" s="198"/>
      <c r="HW32" s="198"/>
      <c r="HX32" s="198"/>
      <c r="HY32" s="198"/>
      <c r="HZ32" s="198"/>
      <c r="IA32" s="198"/>
      <c r="IB32" s="198"/>
      <c r="IC32" s="198"/>
      <c r="ID32" s="198"/>
      <c r="IE32" s="198"/>
      <c r="IF32" s="198"/>
      <c r="IG32" s="198"/>
      <c r="IH32" s="198"/>
      <c r="II32" s="198"/>
      <c r="IJ32" s="198"/>
      <c r="IK32" s="198"/>
      <c r="IL32" s="198"/>
      <c r="IM32" s="198"/>
      <c r="IN32" s="198"/>
      <c r="IO32" s="198"/>
      <c r="IP32" s="198"/>
      <c r="IQ32" s="198"/>
      <c r="IR32" s="198"/>
      <c r="IS32" s="198"/>
      <c r="IT32" s="198"/>
      <c r="IU32" s="198"/>
      <c r="IV32" s="198"/>
    </row>
    <row r="33" spans="10:256" ht="12" customHeight="1">
      <c r="J33" s="268"/>
      <c r="L33" s="268"/>
      <c r="M33" s="268"/>
      <c r="N33" s="199"/>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c r="DS33" s="198"/>
      <c r="DT33" s="198"/>
      <c r="DU33" s="198"/>
      <c r="DV33" s="198"/>
      <c r="DW33" s="198"/>
      <c r="DX33" s="198"/>
      <c r="DY33" s="198"/>
      <c r="DZ33" s="198"/>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8"/>
      <c r="EZ33" s="198"/>
      <c r="FA33" s="198"/>
      <c r="FB33" s="198"/>
      <c r="FC33" s="198"/>
      <c r="FD33" s="198"/>
      <c r="FE33" s="198"/>
      <c r="FF33" s="198"/>
      <c r="FG33" s="198"/>
      <c r="FH33" s="198"/>
      <c r="FI33" s="198"/>
      <c r="FJ33" s="198"/>
      <c r="FK33" s="198"/>
      <c r="FL33" s="198"/>
      <c r="FM33" s="198"/>
      <c r="FN33" s="198"/>
      <c r="FO33" s="198"/>
      <c r="FP33" s="198"/>
      <c r="FQ33" s="198"/>
      <c r="FR33" s="198"/>
      <c r="FS33" s="198"/>
      <c r="FT33" s="198"/>
      <c r="FU33" s="198"/>
      <c r="FV33" s="198"/>
      <c r="FW33" s="198"/>
      <c r="FX33" s="198"/>
      <c r="FY33" s="198"/>
      <c r="FZ33" s="198"/>
      <c r="GA33" s="198"/>
      <c r="GB33" s="198"/>
      <c r="GC33" s="198"/>
      <c r="GD33" s="198"/>
      <c r="GE33" s="198"/>
      <c r="GF33" s="198"/>
      <c r="GG33" s="198"/>
      <c r="GH33" s="198"/>
      <c r="GI33" s="198"/>
      <c r="GJ33" s="198"/>
      <c r="GK33" s="198"/>
      <c r="GL33" s="198"/>
      <c r="GM33" s="198"/>
      <c r="GN33" s="198"/>
      <c r="GO33" s="198"/>
      <c r="GP33" s="198"/>
      <c r="GQ33" s="198"/>
      <c r="GR33" s="198"/>
      <c r="GS33" s="198"/>
      <c r="GT33" s="198"/>
      <c r="GU33" s="198"/>
      <c r="GV33" s="198"/>
      <c r="GW33" s="198"/>
      <c r="GX33" s="198"/>
      <c r="GY33" s="198"/>
      <c r="GZ33" s="198"/>
      <c r="HA33" s="198"/>
      <c r="HB33" s="198"/>
      <c r="HC33" s="198"/>
      <c r="HD33" s="198"/>
      <c r="HE33" s="198"/>
      <c r="HF33" s="198"/>
      <c r="HG33" s="198"/>
      <c r="HH33" s="198"/>
      <c r="HI33" s="198"/>
      <c r="HJ33" s="198"/>
      <c r="HK33" s="198"/>
      <c r="HL33" s="198"/>
      <c r="HM33" s="198"/>
      <c r="HN33" s="198"/>
      <c r="HO33" s="198"/>
      <c r="HP33" s="198"/>
      <c r="HQ33" s="198"/>
      <c r="HR33" s="198"/>
      <c r="HS33" s="198"/>
      <c r="HT33" s="198"/>
      <c r="HU33" s="198"/>
      <c r="HV33" s="198"/>
      <c r="HW33" s="198"/>
      <c r="HX33" s="198"/>
      <c r="HY33" s="198"/>
      <c r="HZ33" s="198"/>
      <c r="IA33" s="198"/>
      <c r="IB33" s="198"/>
      <c r="IC33" s="198"/>
      <c r="ID33" s="198"/>
      <c r="IE33" s="198"/>
      <c r="IF33" s="198"/>
      <c r="IG33" s="198"/>
      <c r="IH33" s="198"/>
      <c r="II33" s="198"/>
      <c r="IJ33" s="198"/>
      <c r="IK33" s="198"/>
      <c r="IL33" s="198"/>
      <c r="IM33" s="198"/>
      <c r="IN33" s="198"/>
      <c r="IO33" s="198"/>
      <c r="IP33" s="198"/>
      <c r="IQ33" s="198"/>
      <c r="IR33" s="198"/>
      <c r="IS33" s="198"/>
      <c r="IT33" s="198"/>
      <c r="IU33" s="198"/>
      <c r="IV33" s="198"/>
    </row>
    <row r="34" spans="10:26" s="198" customFormat="1" ht="12" customHeight="1">
      <c r="J34" s="268"/>
      <c r="K34" s="199"/>
      <c r="L34" s="268"/>
      <c r="M34" s="268"/>
      <c r="N34" s="199"/>
      <c r="O34" s="199"/>
      <c r="P34" s="199"/>
      <c r="Q34" s="199"/>
      <c r="R34" s="199"/>
      <c r="S34" s="199"/>
      <c r="T34" s="199"/>
      <c r="U34" s="199"/>
      <c r="V34" s="199"/>
      <c r="W34" s="199"/>
      <c r="X34" s="199"/>
      <c r="Y34" s="269"/>
      <c r="Z34" s="199"/>
    </row>
    <row r="35" spans="10:26" s="198" customFormat="1" ht="12" customHeight="1">
      <c r="J35" s="268"/>
      <c r="K35" s="199"/>
      <c r="L35" s="268"/>
      <c r="M35" s="268"/>
      <c r="N35" s="199"/>
      <c r="O35" s="199"/>
      <c r="P35" s="199"/>
      <c r="Q35" s="199"/>
      <c r="R35" s="199"/>
      <c r="S35" s="199"/>
      <c r="T35" s="199"/>
      <c r="U35" s="199"/>
      <c r="V35" s="199"/>
      <c r="W35" s="199"/>
      <c r="X35" s="199"/>
      <c r="Y35" s="269"/>
      <c r="Z35" s="199"/>
    </row>
    <row r="36" spans="10:26" s="198" customFormat="1" ht="12" customHeight="1">
      <c r="J36" s="268"/>
      <c r="L36" s="268"/>
      <c r="M36" s="268"/>
      <c r="N36" s="199"/>
      <c r="O36" s="199"/>
      <c r="P36" s="199"/>
      <c r="Q36" s="199"/>
      <c r="R36" s="199"/>
      <c r="S36" s="199"/>
      <c r="T36" s="199"/>
      <c r="U36" s="199"/>
      <c r="V36" s="199"/>
      <c r="W36" s="199"/>
      <c r="X36" s="199"/>
      <c r="Y36" s="269"/>
      <c r="Z36" s="199"/>
    </row>
    <row r="37" spans="10:26" s="198" customFormat="1" ht="12" customHeight="1">
      <c r="J37" s="268"/>
      <c r="K37" s="199"/>
      <c r="L37" s="268"/>
      <c r="M37" s="268"/>
      <c r="N37" s="199"/>
      <c r="O37" s="199"/>
      <c r="P37" s="199"/>
      <c r="Q37" s="199"/>
      <c r="R37" s="199"/>
      <c r="S37" s="199"/>
      <c r="T37" s="199"/>
      <c r="U37" s="199"/>
      <c r="V37" s="199"/>
      <c r="W37" s="199"/>
      <c r="X37" s="199"/>
      <c r="Y37" s="269"/>
      <c r="Z37" s="199"/>
    </row>
    <row r="38" spans="10:26" s="198" customFormat="1" ht="12" customHeight="1">
      <c r="J38" s="268"/>
      <c r="K38" s="199"/>
      <c r="L38" s="268"/>
      <c r="M38" s="268"/>
      <c r="N38" s="199"/>
      <c r="O38" s="199"/>
      <c r="P38" s="199"/>
      <c r="Q38" s="199"/>
      <c r="R38" s="199"/>
      <c r="S38" s="199"/>
      <c r="T38" s="199"/>
      <c r="U38" s="199"/>
      <c r="V38" s="199"/>
      <c r="W38" s="199"/>
      <c r="X38" s="199"/>
      <c r="Y38" s="269"/>
      <c r="Z38" s="199"/>
    </row>
    <row r="39" spans="10:26" s="198" customFormat="1" ht="12" customHeight="1">
      <c r="J39" s="268"/>
      <c r="K39" s="199"/>
      <c r="L39" s="268"/>
      <c r="M39" s="268"/>
      <c r="N39" s="199"/>
      <c r="O39" s="199"/>
      <c r="P39" s="199"/>
      <c r="Q39" s="199"/>
      <c r="R39" s="199"/>
      <c r="S39" s="199"/>
      <c r="T39" s="199"/>
      <c r="U39" s="199"/>
      <c r="V39" s="199"/>
      <c r="W39" s="199"/>
      <c r="X39" s="199"/>
      <c r="Y39" s="269"/>
      <c r="Z39" s="199"/>
    </row>
    <row r="40" spans="10:26" s="198" customFormat="1" ht="12" customHeight="1">
      <c r="J40" s="268"/>
      <c r="K40" s="199"/>
      <c r="L40" s="268"/>
      <c r="M40" s="268"/>
      <c r="N40" s="199"/>
      <c r="O40" s="199"/>
      <c r="P40" s="199"/>
      <c r="Q40" s="199"/>
      <c r="R40" s="199"/>
      <c r="S40" s="199"/>
      <c r="T40" s="199"/>
      <c r="U40" s="199"/>
      <c r="V40" s="199"/>
      <c r="W40" s="199"/>
      <c r="X40" s="199"/>
      <c r="Y40" s="269"/>
      <c r="Z40" s="199"/>
    </row>
    <row r="41" spans="10:26" s="198" customFormat="1" ht="12" customHeight="1">
      <c r="J41" s="268"/>
      <c r="K41" s="199"/>
      <c r="L41" s="268"/>
      <c r="M41" s="268"/>
      <c r="N41" s="199"/>
      <c r="O41" s="199"/>
      <c r="P41" s="199"/>
      <c r="Q41" s="199"/>
      <c r="R41" s="199"/>
      <c r="S41" s="199"/>
      <c r="T41" s="199"/>
      <c r="U41" s="199"/>
      <c r="V41" s="199"/>
      <c r="W41" s="199"/>
      <c r="X41" s="199"/>
      <c r="Y41" s="269"/>
      <c r="Z41" s="199"/>
    </row>
    <row r="42" spans="10:26" s="198" customFormat="1" ht="12" customHeight="1">
      <c r="J42" s="268"/>
      <c r="K42" s="199"/>
      <c r="L42" s="268"/>
      <c r="M42" s="268"/>
      <c r="N42" s="199"/>
      <c r="O42" s="199"/>
      <c r="P42" s="199"/>
      <c r="Q42" s="199"/>
      <c r="R42" s="199"/>
      <c r="S42" s="199"/>
      <c r="T42" s="199"/>
      <c r="U42" s="199"/>
      <c r="V42" s="199"/>
      <c r="W42" s="199"/>
      <c r="X42" s="199"/>
      <c r="Y42" s="269"/>
      <c r="Z42" s="199"/>
    </row>
    <row r="43" spans="10:26" s="198" customFormat="1" ht="12" customHeight="1">
      <c r="J43" s="268"/>
      <c r="K43" s="199"/>
      <c r="L43" s="268"/>
      <c r="M43" s="268"/>
      <c r="N43" s="199"/>
      <c r="O43" s="199"/>
      <c r="P43" s="199"/>
      <c r="Q43" s="199"/>
      <c r="R43" s="199"/>
      <c r="S43" s="199"/>
      <c r="T43" s="199"/>
      <c r="U43" s="199"/>
      <c r="V43" s="199"/>
      <c r="W43" s="199"/>
      <c r="X43" s="199"/>
      <c r="Y43" s="269"/>
      <c r="Z43" s="199"/>
    </row>
    <row r="44" spans="10:26" s="198" customFormat="1" ht="12" customHeight="1">
      <c r="J44" s="268"/>
      <c r="K44" s="199"/>
      <c r="L44" s="268"/>
      <c r="M44" s="268"/>
      <c r="N44" s="199"/>
      <c r="O44" s="199"/>
      <c r="P44" s="199"/>
      <c r="Q44" s="199"/>
      <c r="R44" s="199"/>
      <c r="S44" s="199"/>
      <c r="T44" s="199"/>
      <c r="U44" s="199"/>
      <c r="V44" s="199"/>
      <c r="W44" s="199"/>
      <c r="X44" s="199"/>
      <c r="Y44" s="269"/>
      <c r="Z44" s="199"/>
    </row>
    <row r="45" spans="10:26" s="198" customFormat="1" ht="12" customHeight="1">
      <c r="J45" s="268"/>
      <c r="K45" s="199"/>
      <c r="L45" s="268"/>
      <c r="M45" s="268"/>
      <c r="N45" s="199"/>
      <c r="O45" s="199"/>
      <c r="P45" s="199"/>
      <c r="Q45" s="199"/>
      <c r="R45" s="199"/>
      <c r="S45" s="199"/>
      <c r="T45" s="199"/>
      <c r="U45" s="199"/>
      <c r="V45" s="199"/>
      <c r="W45" s="199"/>
      <c r="X45" s="199"/>
      <c r="Y45" s="269"/>
      <c r="Z45" s="199"/>
    </row>
    <row r="46" spans="10:26" s="198" customFormat="1" ht="12" customHeight="1">
      <c r="J46" s="268"/>
      <c r="K46" s="199"/>
      <c r="L46" s="268"/>
      <c r="M46" s="268"/>
      <c r="N46" s="199"/>
      <c r="O46" s="199"/>
      <c r="P46" s="199"/>
      <c r="Q46" s="199"/>
      <c r="R46" s="199"/>
      <c r="S46" s="199"/>
      <c r="T46" s="199"/>
      <c r="U46" s="199"/>
      <c r="V46" s="199"/>
      <c r="W46" s="199"/>
      <c r="X46" s="199"/>
      <c r="Y46" s="269"/>
      <c r="Z46" s="199"/>
    </row>
    <row r="47" spans="10:26" s="198" customFormat="1" ht="12" customHeight="1">
      <c r="J47" s="268"/>
      <c r="K47" s="199"/>
      <c r="L47" s="268"/>
      <c r="M47" s="268"/>
      <c r="N47" s="199"/>
      <c r="O47" s="199"/>
      <c r="P47" s="199"/>
      <c r="Q47" s="199"/>
      <c r="R47" s="199"/>
      <c r="S47" s="199"/>
      <c r="T47" s="199"/>
      <c r="U47" s="199"/>
      <c r="V47" s="199"/>
      <c r="W47" s="199"/>
      <c r="X47" s="199"/>
      <c r="Y47" s="269"/>
      <c r="Z47" s="199"/>
    </row>
    <row r="48" spans="10:26" s="198" customFormat="1" ht="12" customHeight="1">
      <c r="J48" s="268"/>
      <c r="K48" s="199"/>
      <c r="L48" s="268"/>
      <c r="M48" s="268"/>
      <c r="N48" s="199"/>
      <c r="O48" s="199"/>
      <c r="P48" s="199"/>
      <c r="Q48" s="199"/>
      <c r="R48" s="199"/>
      <c r="S48" s="199"/>
      <c r="T48" s="199"/>
      <c r="U48" s="199"/>
      <c r="V48" s="199"/>
      <c r="W48" s="199"/>
      <c r="X48" s="199"/>
      <c r="Y48" s="269"/>
      <c r="Z48" s="199"/>
    </row>
    <row r="49" spans="10:26" s="198" customFormat="1" ht="12" customHeight="1">
      <c r="J49" s="268"/>
      <c r="K49" s="199"/>
      <c r="L49" s="268"/>
      <c r="M49" s="268"/>
      <c r="N49" s="199"/>
      <c r="O49" s="199"/>
      <c r="P49" s="199"/>
      <c r="Q49" s="199"/>
      <c r="R49" s="199"/>
      <c r="S49" s="199"/>
      <c r="T49" s="199"/>
      <c r="U49" s="199"/>
      <c r="V49" s="199"/>
      <c r="W49" s="199"/>
      <c r="X49" s="199"/>
      <c r="Y49" s="269"/>
      <c r="Z49" s="199"/>
    </row>
    <row r="50" spans="10:26" s="198" customFormat="1" ht="12" customHeight="1">
      <c r="J50" s="268"/>
      <c r="K50" s="199"/>
      <c r="L50" s="268"/>
      <c r="M50" s="268"/>
      <c r="N50" s="199"/>
      <c r="O50" s="199"/>
      <c r="P50" s="199"/>
      <c r="Q50" s="199"/>
      <c r="R50" s="199"/>
      <c r="S50" s="199"/>
      <c r="T50" s="199"/>
      <c r="U50" s="199"/>
      <c r="V50" s="199"/>
      <c r="W50" s="199"/>
      <c r="X50" s="199"/>
      <c r="Y50" s="269"/>
      <c r="Z50" s="199"/>
    </row>
    <row r="51" spans="10:26" s="198" customFormat="1" ht="15.75">
      <c r="J51" s="268"/>
      <c r="K51" s="199"/>
      <c r="L51" s="268"/>
      <c r="M51" s="268"/>
      <c r="N51" s="199"/>
      <c r="O51" s="199"/>
      <c r="P51" s="199"/>
      <c r="Q51" s="199"/>
      <c r="R51" s="199"/>
      <c r="S51" s="199"/>
      <c r="T51" s="199"/>
      <c r="U51" s="199"/>
      <c r="V51" s="199"/>
      <c r="W51" s="199"/>
      <c r="X51" s="199"/>
      <c r="Y51" s="269"/>
      <c r="Z51" s="199"/>
    </row>
    <row r="52" spans="10:26" s="198" customFormat="1" ht="15.75">
      <c r="J52" s="268"/>
      <c r="K52" s="199"/>
      <c r="L52" s="268"/>
      <c r="M52" s="268"/>
      <c r="N52" s="199"/>
      <c r="O52" s="199"/>
      <c r="P52" s="199"/>
      <c r="Q52" s="199"/>
      <c r="R52" s="199"/>
      <c r="S52" s="199"/>
      <c r="T52" s="199"/>
      <c r="U52" s="199"/>
      <c r="V52" s="199"/>
      <c r="W52" s="199"/>
      <c r="X52" s="199"/>
      <c r="Y52" s="269"/>
      <c r="Z52" s="199"/>
    </row>
    <row r="53" spans="10:26" s="198" customFormat="1" ht="15.75">
      <c r="J53" s="268"/>
      <c r="K53" s="199"/>
      <c r="L53" s="268"/>
      <c r="M53" s="268"/>
      <c r="N53" s="199"/>
      <c r="O53" s="199"/>
      <c r="P53" s="199"/>
      <c r="Q53" s="199"/>
      <c r="R53" s="199"/>
      <c r="S53" s="199"/>
      <c r="T53" s="199"/>
      <c r="U53" s="199"/>
      <c r="V53" s="199"/>
      <c r="W53" s="199"/>
      <c r="X53" s="199"/>
      <c r="Y53" s="269"/>
      <c r="Z53" s="199"/>
    </row>
    <row r="54" spans="10:26" s="198" customFormat="1" ht="15.75">
      <c r="J54" s="268"/>
      <c r="K54" s="199"/>
      <c r="L54" s="268"/>
      <c r="M54" s="268"/>
      <c r="N54" s="199"/>
      <c r="O54" s="199"/>
      <c r="P54" s="199"/>
      <c r="Q54" s="199"/>
      <c r="R54" s="199"/>
      <c r="S54" s="199"/>
      <c r="T54" s="199"/>
      <c r="U54" s="199"/>
      <c r="V54" s="199"/>
      <c r="W54" s="199"/>
      <c r="X54" s="199"/>
      <c r="Y54" s="269"/>
      <c r="Z54" s="199"/>
    </row>
    <row r="55" spans="10:26" s="198" customFormat="1" ht="15.75">
      <c r="J55" s="268"/>
      <c r="K55" s="199"/>
      <c r="L55" s="268"/>
      <c r="M55" s="268"/>
      <c r="N55" s="199"/>
      <c r="O55" s="199"/>
      <c r="P55" s="199"/>
      <c r="Q55" s="199"/>
      <c r="R55" s="199"/>
      <c r="S55" s="199"/>
      <c r="T55" s="199"/>
      <c r="U55" s="199"/>
      <c r="V55" s="199"/>
      <c r="W55" s="199"/>
      <c r="X55" s="199"/>
      <c r="Y55" s="269"/>
      <c r="Z55" s="199"/>
    </row>
    <row r="56" spans="10:26" s="198" customFormat="1" ht="15.75">
      <c r="J56" s="268"/>
      <c r="K56" s="199"/>
      <c r="L56" s="268"/>
      <c r="M56" s="268"/>
      <c r="N56" s="199"/>
      <c r="O56" s="199"/>
      <c r="P56" s="199"/>
      <c r="Q56" s="199"/>
      <c r="R56" s="199"/>
      <c r="S56" s="199"/>
      <c r="T56" s="199"/>
      <c r="U56" s="199"/>
      <c r="V56" s="199"/>
      <c r="W56" s="199"/>
      <c r="X56" s="199"/>
      <c r="Y56" s="269"/>
      <c r="Z56" s="199"/>
    </row>
    <row r="57" spans="10:26" s="198" customFormat="1" ht="15.75">
      <c r="J57" s="268"/>
      <c r="K57" s="199"/>
      <c r="L57" s="268"/>
      <c r="M57" s="268"/>
      <c r="N57" s="199"/>
      <c r="O57" s="199"/>
      <c r="P57" s="199"/>
      <c r="Q57" s="199"/>
      <c r="R57" s="199"/>
      <c r="S57" s="199"/>
      <c r="T57" s="199"/>
      <c r="U57" s="199"/>
      <c r="V57" s="199"/>
      <c r="W57" s="199"/>
      <c r="X57" s="199"/>
      <c r="Y57" s="269"/>
      <c r="Z57" s="199"/>
    </row>
    <row r="58" spans="10:26" s="198" customFormat="1" ht="15.75">
      <c r="J58" s="268"/>
      <c r="K58" s="199"/>
      <c r="L58" s="268"/>
      <c r="M58" s="268"/>
      <c r="N58" s="199"/>
      <c r="O58" s="199"/>
      <c r="P58" s="199"/>
      <c r="Q58" s="199"/>
      <c r="R58" s="199"/>
      <c r="S58" s="199"/>
      <c r="T58" s="199"/>
      <c r="U58" s="199"/>
      <c r="V58" s="199"/>
      <c r="W58" s="199"/>
      <c r="X58" s="199"/>
      <c r="Y58" s="269"/>
      <c r="Z58" s="199"/>
    </row>
    <row r="59" spans="10:26" s="198" customFormat="1" ht="15.75">
      <c r="J59" s="268"/>
      <c r="K59" s="199"/>
      <c r="L59" s="268"/>
      <c r="M59" s="268"/>
      <c r="N59" s="199"/>
      <c r="O59" s="199"/>
      <c r="P59" s="199"/>
      <c r="Q59" s="199"/>
      <c r="R59" s="199"/>
      <c r="S59" s="199"/>
      <c r="T59" s="199"/>
      <c r="U59" s="199"/>
      <c r="V59" s="199"/>
      <c r="W59" s="199"/>
      <c r="X59" s="199"/>
      <c r="Y59" s="269"/>
      <c r="Z59" s="199"/>
    </row>
    <row r="60" spans="10:26" s="198" customFormat="1" ht="15.75">
      <c r="J60" s="268"/>
      <c r="K60" s="199"/>
      <c r="L60" s="268"/>
      <c r="M60" s="268"/>
      <c r="N60" s="199"/>
      <c r="O60" s="199"/>
      <c r="P60" s="199"/>
      <c r="Q60" s="199"/>
      <c r="R60" s="199"/>
      <c r="S60" s="199"/>
      <c r="T60" s="199"/>
      <c r="U60" s="199"/>
      <c r="V60" s="199"/>
      <c r="W60" s="199"/>
      <c r="X60" s="199"/>
      <c r="Y60" s="269"/>
      <c r="Z60" s="199"/>
    </row>
    <row r="61" spans="10:26" s="198" customFormat="1" ht="15.75">
      <c r="J61" s="268"/>
      <c r="K61" s="199"/>
      <c r="L61" s="268"/>
      <c r="M61" s="268"/>
      <c r="N61" s="199"/>
      <c r="O61" s="199"/>
      <c r="P61" s="199"/>
      <c r="Q61" s="199"/>
      <c r="R61" s="199"/>
      <c r="S61" s="199"/>
      <c r="T61" s="199"/>
      <c r="U61" s="199"/>
      <c r="V61" s="199"/>
      <c r="W61" s="199"/>
      <c r="X61" s="199"/>
      <c r="Y61" s="269"/>
      <c r="Z61" s="199"/>
    </row>
    <row r="62" spans="10:26" s="198" customFormat="1" ht="15.75">
      <c r="J62" s="268"/>
      <c r="K62" s="199"/>
      <c r="L62" s="268"/>
      <c r="M62" s="268"/>
      <c r="N62" s="199"/>
      <c r="O62" s="199"/>
      <c r="P62" s="199"/>
      <c r="Q62" s="199"/>
      <c r="R62" s="199"/>
      <c r="S62" s="199"/>
      <c r="T62" s="199"/>
      <c r="U62" s="199"/>
      <c r="V62" s="199"/>
      <c r="W62" s="199"/>
      <c r="X62" s="199"/>
      <c r="Y62" s="269"/>
      <c r="Z62" s="199"/>
    </row>
    <row r="63" spans="10:26" s="198" customFormat="1" ht="15.75">
      <c r="J63" s="268"/>
      <c r="K63" s="199"/>
      <c r="L63" s="268"/>
      <c r="M63" s="268"/>
      <c r="N63" s="199"/>
      <c r="O63" s="199"/>
      <c r="P63" s="199"/>
      <c r="Q63" s="199"/>
      <c r="R63" s="199"/>
      <c r="S63" s="199"/>
      <c r="T63" s="199"/>
      <c r="U63" s="199"/>
      <c r="V63" s="199"/>
      <c r="W63" s="199"/>
      <c r="X63" s="199"/>
      <c r="Y63" s="269"/>
      <c r="Z63" s="199"/>
    </row>
    <row r="64" spans="10:26" s="198" customFormat="1" ht="15.75">
      <c r="J64" s="268"/>
      <c r="K64" s="199"/>
      <c r="L64" s="268"/>
      <c r="M64" s="268"/>
      <c r="N64" s="199"/>
      <c r="O64" s="199"/>
      <c r="P64" s="199"/>
      <c r="Q64" s="199"/>
      <c r="R64" s="199"/>
      <c r="S64" s="199"/>
      <c r="T64" s="199"/>
      <c r="U64" s="199"/>
      <c r="V64" s="199"/>
      <c r="W64" s="199"/>
      <c r="X64" s="199"/>
      <c r="Y64" s="269"/>
      <c r="Z64" s="199"/>
    </row>
    <row r="65" spans="10:26" s="198" customFormat="1" ht="15.75">
      <c r="J65" s="268"/>
      <c r="K65" s="199"/>
      <c r="L65" s="268"/>
      <c r="M65" s="268"/>
      <c r="N65" s="199"/>
      <c r="O65" s="199"/>
      <c r="P65" s="199"/>
      <c r="Q65" s="199"/>
      <c r="R65" s="199"/>
      <c r="S65" s="199"/>
      <c r="T65" s="199"/>
      <c r="U65" s="199"/>
      <c r="V65" s="199"/>
      <c r="W65" s="199"/>
      <c r="X65" s="199"/>
      <c r="Y65" s="269"/>
      <c r="Z65" s="199"/>
    </row>
    <row r="66" spans="10:256" ht="15.75">
      <c r="J66" s="268"/>
      <c r="L66" s="268"/>
      <c r="M66" s="268"/>
      <c r="N66" s="199"/>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row>
    <row r="67" spans="10:256" ht="15.75">
      <c r="J67" s="268"/>
      <c r="L67" s="268"/>
      <c r="M67" s="268"/>
      <c r="N67" s="199"/>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row>
    <row r="68" spans="10:256" ht="15.75">
      <c r="J68" s="268"/>
      <c r="L68" s="268"/>
      <c r="M68" s="268"/>
      <c r="N68" s="199"/>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row>
    <row r="69" spans="10:256" ht="15.75">
      <c r="J69" s="268"/>
      <c r="L69" s="268"/>
      <c r="M69" s="268"/>
      <c r="N69" s="199"/>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row>
    <row r="70" spans="10:256" ht="15.75">
      <c r="J70" s="268"/>
      <c r="L70" s="268"/>
      <c r="M70" s="268"/>
      <c r="N70" s="199"/>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row>
    <row r="71" spans="10:256" ht="15.75">
      <c r="J71" s="268"/>
      <c r="L71" s="268"/>
      <c r="M71" s="268"/>
      <c r="N71" s="199"/>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row>
    <row r="72" spans="10:256" ht="15.75">
      <c r="J72" s="268"/>
      <c r="L72" s="268"/>
      <c r="M72" s="268"/>
      <c r="N72" s="199"/>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row>
    <row r="73" spans="10:256" ht="15.75">
      <c r="J73" s="268"/>
      <c r="L73" s="268"/>
      <c r="M73" s="268"/>
      <c r="N73" s="199"/>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row>
    <row r="74" spans="10:256" ht="15.75">
      <c r="J74" s="268"/>
      <c r="L74" s="268"/>
      <c r="M74" s="268"/>
      <c r="N74" s="199"/>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row>
    <row r="75" spans="10:256" ht="15.75">
      <c r="J75" s="268"/>
      <c r="L75" s="268"/>
      <c r="M75" s="268"/>
      <c r="N75" s="199"/>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row>
    <row r="76" spans="10:256" ht="15.75">
      <c r="J76" s="268"/>
      <c r="L76" s="268"/>
      <c r="M76" s="268"/>
      <c r="N76" s="199"/>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c r="HO76" s="198"/>
      <c r="HP76" s="198"/>
      <c r="HQ76" s="198"/>
      <c r="HR76" s="198"/>
      <c r="HS76" s="198"/>
      <c r="HT76" s="198"/>
      <c r="HU76" s="198"/>
      <c r="HV76" s="198"/>
      <c r="HW76" s="198"/>
      <c r="HX76" s="198"/>
      <c r="HY76" s="198"/>
      <c r="HZ76" s="198"/>
      <c r="IA76" s="198"/>
      <c r="IB76" s="198"/>
      <c r="IC76" s="198"/>
      <c r="ID76" s="198"/>
      <c r="IE76" s="198"/>
      <c r="IF76" s="198"/>
      <c r="IG76" s="198"/>
      <c r="IH76" s="198"/>
      <c r="II76" s="198"/>
      <c r="IJ76" s="198"/>
      <c r="IK76" s="198"/>
      <c r="IL76" s="198"/>
      <c r="IM76" s="198"/>
      <c r="IN76" s="198"/>
      <c r="IO76" s="198"/>
      <c r="IP76" s="198"/>
      <c r="IQ76" s="198"/>
      <c r="IR76" s="198"/>
      <c r="IS76" s="198"/>
      <c r="IT76" s="198"/>
      <c r="IU76" s="198"/>
      <c r="IV76" s="198"/>
    </row>
    <row r="77" spans="10:256" ht="15.75">
      <c r="J77" s="268"/>
      <c r="L77" s="268"/>
      <c r="M77" s="268"/>
      <c r="N77" s="199"/>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c r="IO77" s="198"/>
      <c r="IP77" s="198"/>
      <c r="IQ77" s="198"/>
      <c r="IR77" s="198"/>
      <c r="IS77" s="198"/>
      <c r="IT77" s="198"/>
      <c r="IU77" s="198"/>
      <c r="IV77" s="198"/>
    </row>
    <row r="78" spans="10:256" ht="15.75">
      <c r="J78" s="268"/>
      <c r="L78" s="268"/>
      <c r="M78" s="268"/>
      <c r="N78" s="199"/>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c r="IO78" s="198"/>
      <c r="IP78" s="198"/>
      <c r="IQ78" s="198"/>
      <c r="IR78" s="198"/>
      <c r="IS78" s="198"/>
      <c r="IT78" s="198"/>
      <c r="IU78" s="198"/>
      <c r="IV78" s="198"/>
    </row>
    <row r="79" spans="10:256" ht="15.75">
      <c r="J79" s="268"/>
      <c r="L79" s="268"/>
      <c r="M79" s="268"/>
      <c r="N79" s="199"/>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c r="IO79" s="198"/>
      <c r="IP79" s="198"/>
      <c r="IQ79" s="198"/>
      <c r="IR79" s="198"/>
      <c r="IS79" s="198"/>
      <c r="IT79" s="198"/>
      <c r="IU79" s="198"/>
      <c r="IV79" s="198"/>
    </row>
    <row r="80" spans="27:256" ht="15.75">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98"/>
      <c r="GG80" s="198"/>
      <c r="GH80" s="198"/>
      <c r="GI80" s="198"/>
      <c r="GJ80" s="198"/>
      <c r="GK80" s="198"/>
      <c r="GL80" s="198"/>
      <c r="GM80" s="198"/>
      <c r="GN80" s="198"/>
      <c r="GO80" s="198"/>
      <c r="GP80" s="198"/>
      <c r="GQ80" s="198"/>
      <c r="GR80" s="198"/>
      <c r="GS80" s="198"/>
      <c r="GT80" s="198"/>
      <c r="GU80" s="198"/>
      <c r="GV80" s="198"/>
      <c r="GW80" s="198"/>
      <c r="GX80" s="198"/>
      <c r="GY80" s="198"/>
      <c r="GZ80" s="198"/>
      <c r="HA80" s="198"/>
      <c r="HB80" s="198"/>
      <c r="HC80" s="198"/>
      <c r="HD80" s="198"/>
      <c r="HE80" s="198"/>
      <c r="HF80" s="198"/>
      <c r="HG80" s="198"/>
      <c r="HH80" s="198"/>
      <c r="HI80" s="198"/>
      <c r="HJ80" s="198"/>
      <c r="HK80" s="198"/>
      <c r="HL80" s="198"/>
      <c r="HM80" s="198"/>
      <c r="HN80" s="198"/>
      <c r="HO80" s="198"/>
      <c r="HP80" s="198"/>
      <c r="HQ80" s="198"/>
      <c r="HR80" s="198"/>
      <c r="HS80" s="198"/>
      <c r="HT80" s="198"/>
      <c r="HU80" s="198"/>
      <c r="HV80" s="198"/>
      <c r="HW80" s="198"/>
      <c r="HX80" s="198"/>
      <c r="HY80" s="198"/>
      <c r="HZ80" s="198"/>
      <c r="IA80" s="198"/>
      <c r="IB80" s="198"/>
      <c r="IC80" s="198"/>
      <c r="ID80" s="198"/>
      <c r="IE80" s="198"/>
      <c r="IF80" s="198"/>
      <c r="IG80" s="198"/>
      <c r="IH80" s="198"/>
      <c r="II80" s="198"/>
      <c r="IJ80" s="198"/>
      <c r="IK80" s="198"/>
      <c r="IL80" s="198"/>
      <c r="IM80" s="198"/>
      <c r="IN80" s="198"/>
      <c r="IO80" s="198"/>
      <c r="IP80" s="198"/>
      <c r="IQ80" s="198"/>
      <c r="IR80" s="198"/>
      <c r="IS80" s="198"/>
      <c r="IT80" s="198"/>
      <c r="IU80" s="198"/>
      <c r="IV80" s="198"/>
    </row>
    <row r="81" spans="1:256" ht="15.75">
      <c r="A81" s="198"/>
      <c r="B81" s="198"/>
      <c r="C81" s="198"/>
      <c r="D81" s="198"/>
      <c r="E81" s="198"/>
      <c r="F81" s="198"/>
      <c r="G81" s="198"/>
      <c r="H81" s="198"/>
      <c r="I81" s="198"/>
      <c r="J81" s="198"/>
      <c r="L81" s="198"/>
      <c r="M81" s="198"/>
      <c r="O81" s="198"/>
      <c r="P81" s="198"/>
      <c r="Q81" s="198"/>
      <c r="R81" s="198"/>
      <c r="S81" s="198"/>
      <c r="T81" s="198"/>
      <c r="U81" s="198"/>
      <c r="V81" s="198"/>
      <c r="W81" s="198"/>
      <c r="X81" s="198"/>
      <c r="Y81" s="197"/>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c r="GL81" s="198"/>
      <c r="GM81" s="198"/>
      <c r="GN81" s="198"/>
      <c r="GO81" s="198"/>
      <c r="GP81" s="198"/>
      <c r="GQ81" s="198"/>
      <c r="GR81" s="198"/>
      <c r="GS81" s="198"/>
      <c r="GT81" s="198"/>
      <c r="GU81" s="198"/>
      <c r="GV81" s="198"/>
      <c r="GW81" s="198"/>
      <c r="GX81" s="198"/>
      <c r="GY81" s="198"/>
      <c r="GZ81" s="198"/>
      <c r="HA81" s="198"/>
      <c r="HB81" s="198"/>
      <c r="HC81" s="198"/>
      <c r="HD81" s="198"/>
      <c r="HE81" s="198"/>
      <c r="HF81" s="198"/>
      <c r="HG81" s="198"/>
      <c r="HH81" s="198"/>
      <c r="HI81" s="198"/>
      <c r="HJ81" s="198"/>
      <c r="HK81" s="198"/>
      <c r="HL81" s="198"/>
      <c r="HM81" s="198"/>
      <c r="HN81" s="198"/>
      <c r="HO81" s="198"/>
      <c r="HP81" s="198"/>
      <c r="HQ81" s="198"/>
      <c r="HR81" s="198"/>
      <c r="HS81" s="198"/>
      <c r="HT81" s="198"/>
      <c r="HU81" s="198"/>
      <c r="HV81" s="198"/>
      <c r="HW81" s="198"/>
      <c r="HX81" s="198"/>
      <c r="HY81" s="198"/>
      <c r="HZ81" s="198"/>
      <c r="IA81" s="198"/>
      <c r="IB81" s="198"/>
      <c r="IC81" s="198"/>
      <c r="ID81" s="198"/>
      <c r="IE81" s="198"/>
      <c r="IF81" s="198"/>
      <c r="IG81" s="198"/>
      <c r="IH81" s="198"/>
      <c r="II81" s="198"/>
      <c r="IJ81" s="198"/>
      <c r="IK81" s="198"/>
      <c r="IL81" s="198"/>
      <c r="IM81" s="198"/>
      <c r="IN81" s="198"/>
      <c r="IO81" s="198"/>
      <c r="IP81" s="198"/>
      <c r="IQ81" s="198"/>
      <c r="IR81" s="198"/>
      <c r="IS81" s="198"/>
      <c r="IT81" s="198"/>
      <c r="IU81" s="198"/>
      <c r="IV81" s="198"/>
    </row>
    <row r="82" spans="1:256" ht="15.75">
      <c r="A82" s="198"/>
      <c r="B82" s="198"/>
      <c r="C82" s="198"/>
      <c r="D82" s="198"/>
      <c r="E82" s="198"/>
      <c r="F82" s="198"/>
      <c r="G82" s="198"/>
      <c r="H82" s="198"/>
      <c r="I82" s="198"/>
      <c r="J82" s="198"/>
      <c r="L82" s="198"/>
      <c r="M82" s="198"/>
      <c r="O82" s="198"/>
      <c r="P82" s="198"/>
      <c r="Q82" s="198"/>
      <c r="R82" s="198"/>
      <c r="S82" s="198"/>
      <c r="T82" s="198"/>
      <c r="U82" s="198"/>
      <c r="V82" s="198"/>
      <c r="W82" s="198"/>
      <c r="X82" s="198"/>
      <c r="Y82" s="197"/>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198"/>
      <c r="EM82" s="198"/>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198"/>
      <c r="FK82" s="198"/>
      <c r="FL82" s="198"/>
      <c r="FM82" s="198"/>
      <c r="FN82" s="198"/>
      <c r="FO82" s="198"/>
      <c r="FP82" s="198"/>
      <c r="FQ82" s="198"/>
      <c r="FR82" s="198"/>
      <c r="FS82" s="198"/>
      <c r="FT82" s="198"/>
      <c r="FU82" s="198"/>
      <c r="FV82" s="198"/>
      <c r="FW82" s="198"/>
      <c r="FX82" s="198"/>
      <c r="FY82" s="198"/>
      <c r="FZ82" s="198"/>
      <c r="GA82" s="198"/>
      <c r="GB82" s="198"/>
      <c r="GC82" s="198"/>
      <c r="GD82" s="198"/>
      <c r="GE82" s="198"/>
      <c r="GF82" s="198"/>
      <c r="GG82" s="198"/>
      <c r="GH82" s="198"/>
      <c r="GI82" s="198"/>
      <c r="GJ82" s="198"/>
      <c r="GK82" s="198"/>
      <c r="GL82" s="198"/>
      <c r="GM82" s="198"/>
      <c r="GN82" s="198"/>
      <c r="GO82" s="198"/>
      <c r="GP82" s="198"/>
      <c r="GQ82" s="198"/>
      <c r="GR82" s="198"/>
      <c r="GS82" s="198"/>
      <c r="GT82" s="198"/>
      <c r="GU82" s="198"/>
      <c r="GV82" s="198"/>
      <c r="GW82" s="198"/>
      <c r="GX82" s="198"/>
      <c r="GY82" s="198"/>
      <c r="GZ82" s="198"/>
      <c r="HA82" s="198"/>
      <c r="HB82" s="198"/>
      <c r="HC82" s="198"/>
      <c r="HD82" s="198"/>
      <c r="HE82" s="198"/>
      <c r="HF82" s="198"/>
      <c r="HG82" s="198"/>
      <c r="HH82" s="198"/>
      <c r="HI82" s="198"/>
      <c r="HJ82" s="198"/>
      <c r="HK82" s="198"/>
      <c r="HL82" s="198"/>
      <c r="HM82" s="198"/>
      <c r="HN82" s="198"/>
      <c r="HO82" s="198"/>
      <c r="HP82" s="198"/>
      <c r="HQ82" s="198"/>
      <c r="HR82" s="198"/>
      <c r="HS82" s="198"/>
      <c r="HT82" s="198"/>
      <c r="HU82" s="198"/>
      <c r="HV82" s="198"/>
      <c r="HW82" s="198"/>
      <c r="HX82" s="198"/>
      <c r="HY82" s="198"/>
      <c r="HZ82" s="198"/>
      <c r="IA82" s="198"/>
      <c r="IB82" s="198"/>
      <c r="IC82" s="198"/>
      <c r="ID82" s="198"/>
      <c r="IE82" s="198"/>
      <c r="IF82" s="198"/>
      <c r="IG82" s="198"/>
      <c r="IH82" s="198"/>
      <c r="II82" s="198"/>
      <c r="IJ82" s="198"/>
      <c r="IK82" s="198"/>
      <c r="IL82" s="198"/>
      <c r="IM82" s="198"/>
      <c r="IN82" s="198"/>
      <c r="IO82" s="198"/>
      <c r="IP82" s="198"/>
      <c r="IQ82" s="198"/>
      <c r="IR82" s="198"/>
      <c r="IS82" s="198"/>
      <c r="IT82" s="198"/>
      <c r="IU82" s="198"/>
      <c r="IV82" s="198"/>
    </row>
    <row r="83" spans="1:256" ht="15.75">
      <c r="A83" s="198"/>
      <c r="B83" s="198"/>
      <c r="C83" s="198"/>
      <c r="D83" s="198"/>
      <c r="E83" s="198"/>
      <c r="F83" s="198"/>
      <c r="G83" s="198"/>
      <c r="H83" s="198"/>
      <c r="I83" s="198"/>
      <c r="J83" s="198"/>
      <c r="L83" s="198"/>
      <c r="M83" s="198"/>
      <c r="O83" s="198"/>
      <c r="P83" s="198"/>
      <c r="Q83" s="198"/>
      <c r="R83" s="198"/>
      <c r="S83" s="198"/>
      <c r="T83" s="198"/>
      <c r="U83" s="198"/>
      <c r="V83" s="198"/>
      <c r="W83" s="198"/>
      <c r="X83" s="198"/>
      <c r="Y83" s="197"/>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DH83" s="198"/>
      <c r="DI83" s="198"/>
      <c r="DJ83" s="198"/>
      <c r="DK83" s="198"/>
      <c r="DL83" s="198"/>
      <c r="DM83" s="198"/>
      <c r="DN83" s="198"/>
      <c r="DO83" s="198"/>
      <c r="DP83" s="198"/>
      <c r="DQ83" s="198"/>
      <c r="DR83" s="198"/>
      <c r="DS83" s="198"/>
      <c r="DT83" s="198"/>
      <c r="DU83" s="198"/>
      <c r="DV83" s="198"/>
      <c r="DW83" s="198"/>
      <c r="DX83" s="198"/>
      <c r="DY83" s="198"/>
      <c r="DZ83" s="198"/>
      <c r="EA83" s="198"/>
      <c r="EB83" s="198"/>
      <c r="EC83" s="198"/>
      <c r="ED83" s="198"/>
      <c r="EE83" s="198"/>
      <c r="EF83" s="198"/>
      <c r="EG83" s="198"/>
      <c r="EH83" s="198"/>
      <c r="EI83" s="198"/>
      <c r="EJ83" s="198"/>
      <c r="EK83" s="198"/>
      <c r="EL83" s="198"/>
      <c r="EM83" s="198"/>
      <c r="EN83" s="198"/>
      <c r="EO83" s="198"/>
      <c r="EP83" s="198"/>
      <c r="EQ83" s="198"/>
      <c r="ER83" s="198"/>
      <c r="ES83" s="198"/>
      <c r="ET83" s="198"/>
      <c r="EU83" s="198"/>
      <c r="EV83" s="198"/>
      <c r="EW83" s="198"/>
      <c r="EX83" s="198"/>
      <c r="EY83" s="198"/>
      <c r="EZ83" s="198"/>
      <c r="FA83" s="198"/>
      <c r="FB83" s="198"/>
      <c r="FC83" s="198"/>
      <c r="FD83" s="198"/>
      <c r="FE83" s="198"/>
      <c r="FF83" s="198"/>
      <c r="FG83" s="198"/>
      <c r="FH83" s="198"/>
      <c r="FI83" s="198"/>
      <c r="FJ83" s="198"/>
      <c r="FK83" s="198"/>
      <c r="FL83" s="198"/>
      <c r="FM83" s="198"/>
      <c r="FN83" s="198"/>
      <c r="FO83" s="198"/>
      <c r="FP83" s="198"/>
      <c r="FQ83" s="198"/>
      <c r="FR83" s="198"/>
      <c r="FS83" s="198"/>
      <c r="FT83" s="198"/>
      <c r="FU83" s="198"/>
      <c r="FV83" s="198"/>
      <c r="FW83" s="198"/>
      <c r="FX83" s="198"/>
      <c r="FY83" s="198"/>
      <c r="FZ83" s="198"/>
      <c r="GA83" s="198"/>
      <c r="GB83" s="198"/>
      <c r="GC83" s="198"/>
      <c r="GD83" s="198"/>
      <c r="GE83" s="198"/>
      <c r="GF83" s="198"/>
      <c r="GG83" s="198"/>
      <c r="GH83" s="198"/>
      <c r="GI83" s="198"/>
      <c r="GJ83" s="198"/>
      <c r="GK83" s="198"/>
      <c r="GL83" s="198"/>
      <c r="GM83" s="198"/>
      <c r="GN83" s="198"/>
      <c r="GO83" s="198"/>
      <c r="GP83" s="198"/>
      <c r="GQ83" s="198"/>
      <c r="GR83" s="198"/>
      <c r="GS83" s="198"/>
      <c r="GT83" s="198"/>
      <c r="GU83" s="198"/>
      <c r="GV83" s="198"/>
      <c r="GW83" s="198"/>
      <c r="GX83" s="198"/>
      <c r="GY83" s="198"/>
      <c r="GZ83" s="198"/>
      <c r="HA83" s="198"/>
      <c r="HB83" s="198"/>
      <c r="HC83" s="198"/>
      <c r="HD83" s="198"/>
      <c r="HE83" s="198"/>
      <c r="HF83" s="198"/>
      <c r="HG83" s="198"/>
      <c r="HH83" s="198"/>
      <c r="HI83" s="198"/>
      <c r="HJ83" s="198"/>
      <c r="HK83" s="198"/>
      <c r="HL83" s="198"/>
      <c r="HM83" s="198"/>
      <c r="HN83" s="198"/>
      <c r="HO83" s="198"/>
      <c r="HP83" s="198"/>
      <c r="HQ83" s="198"/>
      <c r="HR83" s="198"/>
      <c r="HS83" s="198"/>
      <c r="HT83" s="198"/>
      <c r="HU83" s="198"/>
      <c r="HV83" s="198"/>
      <c r="HW83" s="198"/>
      <c r="HX83" s="198"/>
      <c r="HY83" s="198"/>
      <c r="HZ83" s="198"/>
      <c r="IA83" s="198"/>
      <c r="IB83" s="198"/>
      <c r="IC83" s="198"/>
      <c r="ID83" s="198"/>
      <c r="IE83" s="198"/>
      <c r="IF83" s="198"/>
      <c r="IG83" s="198"/>
      <c r="IH83" s="198"/>
      <c r="II83" s="198"/>
      <c r="IJ83" s="198"/>
      <c r="IK83" s="198"/>
      <c r="IL83" s="198"/>
      <c r="IM83" s="198"/>
      <c r="IN83" s="198"/>
      <c r="IO83" s="198"/>
      <c r="IP83" s="198"/>
      <c r="IQ83" s="198"/>
      <c r="IR83" s="198"/>
      <c r="IS83" s="198"/>
      <c r="IT83" s="198"/>
      <c r="IU83" s="198"/>
      <c r="IV83" s="198"/>
    </row>
    <row r="84" spans="1:256" ht="15.75">
      <c r="A84" s="198"/>
      <c r="B84" s="198"/>
      <c r="C84" s="198"/>
      <c r="D84" s="198"/>
      <c r="E84" s="198"/>
      <c r="F84" s="198"/>
      <c r="G84" s="198"/>
      <c r="H84" s="198"/>
      <c r="I84" s="198"/>
      <c r="J84" s="198"/>
      <c r="L84" s="198"/>
      <c r="M84" s="198"/>
      <c r="O84" s="198"/>
      <c r="P84" s="198"/>
      <c r="Q84" s="198"/>
      <c r="R84" s="198"/>
      <c r="S84" s="198"/>
      <c r="T84" s="198"/>
      <c r="U84" s="198"/>
      <c r="V84" s="198"/>
      <c r="W84" s="198"/>
      <c r="X84" s="198"/>
      <c r="Y84" s="197"/>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DH84" s="198"/>
      <c r="DI84" s="198"/>
      <c r="DJ84" s="198"/>
      <c r="DK84" s="198"/>
      <c r="DL84" s="198"/>
      <c r="DM84" s="198"/>
      <c r="DN84" s="198"/>
      <c r="DO84" s="198"/>
      <c r="DP84" s="198"/>
      <c r="DQ84" s="198"/>
      <c r="DR84" s="198"/>
      <c r="DS84" s="198"/>
      <c r="DT84" s="198"/>
      <c r="DU84" s="198"/>
      <c r="DV84" s="198"/>
      <c r="DW84" s="198"/>
      <c r="DX84" s="198"/>
      <c r="DY84" s="198"/>
      <c r="DZ84" s="198"/>
      <c r="EA84" s="198"/>
      <c r="EB84" s="198"/>
      <c r="EC84" s="198"/>
      <c r="ED84" s="198"/>
      <c r="EE84" s="198"/>
      <c r="EF84" s="198"/>
      <c r="EG84" s="198"/>
      <c r="EH84" s="198"/>
      <c r="EI84" s="198"/>
      <c r="EJ84" s="198"/>
      <c r="EK84" s="198"/>
      <c r="EL84" s="198"/>
      <c r="EM84" s="198"/>
      <c r="EN84" s="198"/>
      <c r="EO84" s="198"/>
      <c r="EP84" s="198"/>
      <c r="EQ84" s="198"/>
      <c r="ER84" s="198"/>
      <c r="ES84" s="198"/>
      <c r="ET84" s="198"/>
      <c r="EU84" s="198"/>
      <c r="EV84" s="198"/>
      <c r="EW84" s="198"/>
      <c r="EX84" s="198"/>
      <c r="EY84" s="198"/>
      <c r="EZ84" s="198"/>
      <c r="FA84" s="198"/>
      <c r="FB84" s="198"/>
      <c r="FC84" s="198"/>
      <c r="FD84" s="198"/>
      <c r="FE84" s="198"/>
      <c r="FF84" s="198"/>
      <c r="FG84" s="198"/>
      <c r="FH84" s="198"/>
      <c r="FI84" s="198"/>
      <c r="FJ84" s="198"/>
      <c r="FK84" s="198"/>
      <c r="FL84" s="198"/>
      <c r="FM84" s="198"/>
      <c r="FN84" s="198"/>
      <c r="FO84" s="198"/>
      <c r="FP84" s="198"/>
      <c r="FQ84" s="198"/>
      <c r="FR84" s="198"/>
      <c r="FS84" s="198"/>
      <c r="FT84" s="198"/>
      <c r="FU84" s="198"/>
      <c r="FV84" s="198"/>
      <c r="FW84" s="198"/>
      <c r="FX84" s="198"/>
      <c r="FY84" s="198"/>
      <c r="FZ84" s="198"/>
      <c r="GA84" s="198"/>
      <c r="GB84" s="198"/>
      <c r="GC84" s="198"/>
      <c r="GD84" s="198"/>
      <c r="GE84" s="198"/>
      <c r="GF84" s="198"/>
      <c r="GG84" s="198"/>
      <c r="GH84" s="198"/>
      <c r="GI84" s="198"/>
      <c r="GJ84" s="198"/>
      <c r="GK84" s="198"/>
      <c r="GL84" s="198"/>
      <c r="GM84" s="198"/>
      <c r="GN84" s="198"/>
      <c r="GO84" s="198"/>
      <c r="GP84" s="198"/>
      <c r="GQ84" s="198"/>
      <c r="GR84" s="198"/>
      <c r="GS84" s="198"/>
      <c r="GT84" s="198"/>
      <c r="GU84" s="198"/>
      <c r="GV84" s="198"/>
      <c r="GW84" s="198"/>
      <c r="GX84" s="198"/>
      <c r="GY84" s="198"/>
      <c r="GZ84" s="198"/>
      <c r="HA84" s="198"/>
      <c r="HB84" s="198"/>
      <c r="HC84" s="198"/>
      <c r="HD84" s="198"/>
      <c r="HE84" s="198"/>
      <c r="HF84" s="198"/>
      <c r="HG84" s="198"/>
      <c r="HH84" s="198"/>
      <c r="HI84" s="198"/>
      <c r="HJ84" s="198"/>
      <c r="HK84" s="198"/>
      <c r="HL84" s="198"/>
      <c r="HM84" s="198"/>
      <c r="HN84" s="198"/>
      <c r="HO84" s="198"/>
      <c r="HP84" s="198"/>
      <c r="HQ84" s="198"/>
      <c r="HR84" s="198"/>
      <c r="HS84" s="198"/>
      <c r="HT84" s="198"/>
      <c r="HU84" s="198"/>
      <c r="HV84" s="198"/>
      <c r="HW84" s="198"/>
      <c r="HX84" s="198"/>
      <c r="HY84" s="198"/>
      <c r="HZ84" s="198"/>
      <c r="IA84" s="198"/>
      <c r="IB84" s="198"/>
      <c r="IC84" s="198"/>
      <c r="ID84" s="198"/>
      <c r="IE84" s="198"/>
      <c r="IF84" s="198"/>
      <c r="IG84" s="198"/>
      <c r="IH84" s="198"/>
      <c r="II84" s="198"/>
      <c r="IJ84" s="198"/>
      <c r="IK84" s="198"/>
      <c r="IL84" s="198"/>
      <c r="IM84" s="198"/>
      <c r="IN84" s="198"/>
      <c r="IO84" s="198"/>
      <c r="IP84" s="198"/>
      <c r="IQ84" s="198"/>
      <c r="IR84" s="198"/>
      <c r="IS84" s="198"/>
      <c r="IT84" s="198"/>
      <c r="IU84" s="198"/>
      <c r="IV84" s="198"/>
    </row>
    <row r="85" spans="1:256" ht="15.75">
      <c r="A85" s="198"/>
      <c r="B85" s="198"/>
      <c r="C85" s="198"/>
      <c r="D85" s="198"/>
      <c r="E85" s="198"/>
      <c r="F85" s="198"/>
      <c r="G85" s="198"/>
      <c r="H85" s="198"/>
      <c r="I85" s="198"/>
      <c r="J85" s="198"/>
      <c r="L85" s="198"/>
      <c r="M85" s="198"/>
      <c r="O85" s="198"/>
      <c r="P85" s="198"/>
      <c r="Q85" s="198"/>
      <c r="R85" s="198"/>
      <c r="S85" s="198"/>
      <c r="T85" s="198"/>
      <c r="U85" s="198"/>
      <c r="V85" s="198"/>
      <c r="W85" s="198"/>
      <c r="X85" s="198"/>
      <c r="Y85" s="197"/>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DH85" s="198"/>
      <c r="DI85" s="198"/>
      <c r="DJ85" s="198"/>
      <c r="DK85" s="198"/>
      <c r="DL85" s="198"/>
      <c r="DM85" s="198"/>
      <c r="DN85" s="198"/>
      <c r="DO85" s="198"/>
      <c r="DP85" s="198"/>
      <c r="DQ85" s="198"/>
      <c r="DR85" s="198"/>
      <c r="DS85" s="198"/>
      <c r="DT85" s="198"/>
      <c r="DU85" s="198"/>
      <c r="DV85" s="198"/>
      <c r="DW85" s="198"/>
      <c r="DX85" s="198"/>
      <c r="DY85" s="198"/>
      <c r="DZ85" s="198"/>
      <c r="EA85" s="198"/>
      <c r="EB85" s="198"/>
      <c r="EC85" s="198"/>
      <c r="ED85" s="198"/>
      <c r="EE85" s="198"/>
      <c r="EF85" s="198"/>
      <c r="EG85" s="198"/>
      <c r="EH85" s="198"/>
      <c r="EI85" s="198"/>
      <c r="EJ85" s="198"/>
      <c r="EK85" s="198"/>
      <c r="EL85" s="198"/>
      <c r="EM85" s="198"/>
      <c r="EN85" s="198"/>
      <c r="EO85" s="198"/>
      <c r="EP85" s="198"/>
      <c r="EQ85" s="198"/>
      <c r="ER85" s="198"/>
      <c r="ES85" s="198"/>
      <c r="ET85" s="198"/>
      <c r="EU85" s="198"/>
      <c r="EV85" s="198"/>
      <c r="EW85" s="198"/>
      <c r="EX85" s="198"/>
      <c r="EY85" s="198"/>
      <c r="EZ85" s="198"/>
      <c r="FA85" s="198"/>
      <c r="FB85" s="198"/>
      <c r="FC85" s="198"/>
      <c r="FD85" s="198"/>
      <c r="FE85" s="198"/>
      <c r="FF85" s="198"/>
      <c r="FG85" s="198"/>
      <c r="FH85" s="198"/>
      <c r="FI85" s="198"/>
      <c r="FJ85" s="198"/>
      <c r="FK85" s="198"/>
      <c r="FL85" s="198"/>
      <c r="FM85" s="198"/>
      <c r="FN85" s="198"/>
      <c r="FO85" s="198"/>
      <c r="FP85" s="198"/>
      <c r="FQ85" s="198"/>
      <c r="FR85" s="198"/>
      <c r="FS85" s="198"/>
      <c r="FT85" s="198"/>
      <c r="FU85" s="198"/>
      <c r="FV85" s="198"/>
      <c r="FW85" s="198"/>
      <c r="FX85" s="198"/>
      <c r="FY85" s="198"/>
      <c r="FZ85" s="198"/>
      <c r="GA85" s="198"/>
      <c r="GB85" s="198"/>
      <c r="GC85" s="198"/>
      <c r="GD85" s="198"/>
      <c r="GE85" s="198"/>
      <c r="GF85" s="198"/>
      <c r="GG85" s="198"/>
      <c r="GH85" s="198"/>
      <c r="GI85" s="198"/>
      <c r="GJ85" s="198"/>
      <c r="GK85" s="198"/>
      <c r="GL85" s="198"/>
      <c r="GM85" s="198"/>
      <c r="GN85" s="198"/>
      <c r="GO85" s="198"/>
      <c r="GP85" s="198"/>
      <c r="GQ85" s="198"/>
      <c r="GR85" s="198"/>
      <c r="GS85" s="198"/>
      <c r="GT85" s="198"/>
      <c r="GU85" s="198"/>
      <c r="GV85" s="198"/>
      <c r="GW85" s="198"/>
      <c r="GX85" s="198"/>
      <c r="GY85" s="198"/>
      <c r="GZ85" s="198"/>
      <c r="HA85" s="198"/>
      <c r="HB85" s="198"/>
      <c r="HC85" s="198"/>
      <c r="HD85" s="198"/>
      <c r="HE85" s="198"/>
      <c r="HF85" s="198"/>
      <c r="HG85" s="198"/>
      <c r="HH85" s="198"/>
      <c r="HI85" s="198"/>
      <c r="HJ85" s="198"/>
      <c r="HK85" s="198"/>
      <c r="HL85" s="198"/>
      <c r="HM85" s="198"/>
      <c r="HN85" s="198"/>
      <c r="HO85" s="198"/>
      <c r="HP85" s="198"/>
      <c r="HQ85" s="198"/>
      <c r="HR85" s="198"/>
      <c r="HS85" s="198"/>
      <c r="HT85" s="198"/>
      <c r="HU85" s="198"/>
      <c r="HV85" s="198"/>
      <c r="HW85" s="198"/>
      <c r="HX85" s="198"/>
      <c r="HY85" s="198"/>
      <c r="HZ85" s="198"/>
      <c r="IA85" s="198"/>
      <c r="IB85" s="198"/>
      <c r="IC85" s="198"/>
      <c r="ID85" s="198"/>
      <c r="IE85" s="198"/>
      <c r="IF85" s="198"/>
      <c r="IG85" s="198"/>
      <c r="IH85" s="198"/>
      <c r="II85" s="198"/>
      <c r="IJ85" s="198"/>
      <c r="IK85" s="198"/>
      <c r="IL85" s="198"/>
      <c r="IM85" s="198"/>
      <c r="IN85" s="198"/>
      <c r="IO85" s="198"/>
      <c r="IP85" s="198"/>
      <c r="IQ85" s="198"/>
      <c r="IR85" s="198"/>
      <c r="IS85" s="198"/>
      <c r="IT85" s="198"/>
      <c r="IU85" s="198"/>
      <c r="IV85" s="198"/>
    </row>
    <row r="86" spans="1:256" ht="15.75">
      <c r="A86" s="198"/>
      <c r="B86" s="198"/>
      <c r="C86" s="198"/>
      <c r="D86" s="198"/>
      <c r="E86" s="198"/>
      <c r="F86" s="198"/>
      <c r="G86" s="198"/>
      <c r="H86" s="198"/>
      <c r="I86" s="198"/>
      <c r="J86" s="198"/>
      <c r="L86" s="198"/>
      <c r="M86" s="198"/>
      <c r="O86" s="198"/>
      <c r="P86" s="198"/>
      <c r="Q86" s="198"/>
      <c r="R86" s="198"/>
      <c r="S86" s="198"/>
      <c r="T86" s="198"/>
      <c r="U86" s="198"/>
      <c r="V86" s="198"/>
      <c r="W86" s="198"/>
      <c r="X86" s="198"/>
      <c r="Y86" s="197"/>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198"/>
      <c r="DB86" s="198"/>
      <c r="DC86" s="198"/>
      <c r="DD86" s="198"/>
      <c r="DE86" s="198"/>
      <c r="DF86" s="198"/>
      <c r="DG86" s="198"/>
      <c r="DH86" s="198"/>
      <c r="DI86" s="198"/>
      <c r="DJ86" s="198"/>
      <c r="DK86" s="198"/>
      <c r="DL86" s="198"/>
      <c r="DM86" s="198"/>
      <c r="DN86" s="198"/>
      <c r="DO86" s="198"/>
      <c r="DP86" s="198"/>
      <c r="DQ86" s="198"/>
      <c r="DR86" s="198"/>
      <c r="DS86" s="198"/>
      <c r="DT86" s="198"/>
      <c r="DU86" s="198"/>
      <c r="DV86" s="198"/>
      <c r="DW86" s="198"/>
      <c r="DX86" s="198"/>
      <c r="DY86" s="198"/>
      <c r="DZ86" s="198"/>
      <c r="EA86" s="198"/>
      <c r="EB86" s="198"/>
      <c r="EC86" s="198"/>
      <c r="ED86" s="198"/>
      <c r="EE86" s="198"/>
      <c r="EF86" s="198"/>
      <c r="EG86" s="198"/>
      <c r="EH86" s="198"/>
      <c r="EI86" s="198"/>
      <c r="EJ86" s="198"/>
      <c r="EK86" s="198"/>
      <c r="EL86" s="198"/>
      <c r="EM86" s="198"/>
      <c r="EN86" s="198"/>
      <c r="EO86" s="198"/>
      <c r="EP86" s="198"/>
      <c r="EQ86" s="198"/>
      <c r="ER86" s="198"/>
      <c r="ES86" s="198"/>
      <c r="ET86" s="198"/>
      <c r="EU86" s="198"/>
      <c r="EV86" s="198"/>
      <c r="EW86" s="198"/>
      <c r="EX86" s="198"/>
      <c r="EY86" s="198"/>
      <c r="EZ86" s="198"/>
      <c r="FA86" s="198"/>
      <c r="FB86" s="198"/>
      <c r="FC86" s="198"/>
      <c r="FD86" s="198"/>
      <c r="FE86" s="198"/>
      <c r="FF86" s="198"/>
      <c r="FG86" s="198"/>
      <c r="FH86" s="198"/>
      <c r="FI86" s="198"/>
      <c r="FJ86" s="198"/>
      <c r="FK86" s="198"/>
      <c r="FL86" s="198"/>
      <c r="FM86" s="198"/>
      <c r="FN86" s="198"/>
      <c r="FO86" s="198"/>
      <c r="FP86" s="198"/>
      <c r="FQ86" s="198"/>
      <c r="FR86" s="198"/>
      <c r="FS86" s="198"/>
      <c r="FT86" s="198"/>
      <c r="FU86" s="198"/>
      <c r="FV86" s="198"/>
      <c r="FW86" s="198"/>
      <c r="FX86" s="198"/>
      <c r="FY86" s="198"/>
      <c r="FZ86" s="198"/>
      <c r="GA86" s="198"/>
      <c r="GB86" s="198"/>
      <c r="GC86" s="198"/>
      <c r="GD86" s="198"/>
      <c r="GE86" s="198"/>
      <c r="GF86" s="198"/>
      <c r="GG86" s="198"/>
      <c r="GH86" s="198"/>
      <c r="GI86" s="198"/>
      <c r="GJ86" s="198"/>
      <c r="GK86" s="198"/>
      <c r="GL86" s="198"/>
      <c r="GM86" s="198"/>
      <c r="GN86" s="198"/>
      <c r="GO86" s="198"/>
      <c r="GP86" s="198"/>
      <c r="GQ86" s="198"/>
      <c r="GR86" s="198"/>
      <c r="GS86" s="198"/>
      <c r="GT86" s="198"/>
      <c r="GU86" s="198"/>
      <c r="GV86" s="198"/>
      <c r="GW86" s="198"/>
      <c r="GX86" s="198"/>
      <c r="GY86" s="198"/>
      <c r="GZ86" s="198"/>
      <c r="HA86" s="198"/>
      <c r="HB86" s="198"/>
      <c r="HC86" s="198"/>
      <c r="HD86" s="198"/>
      <c r="HE86" s="198"/>
      <c r="HF86" s="198"/>
      <c r="HG86" s="198"/>
      <c r="HH86" s="198"/>
      <c r="HI86" s="198"/>
      <c r="HJ86" s="198"/>
      <c r="HK86" s="198"/>
      <c r="HL86" s="198"/>
      <c r="HM86" s="198"/>
      <c r="HN86" s="198"/>
      <c r="HO86" s="198"/>
      <c r="HP86" s="198"/>
      <c r="HQ86" s="198"/>
      <c r="HR86" s="198"/>
      <c r="HS86" s="198"/>
      <c r="HT86" s="198"/>
      <c r="HU86" s="198"/>
      <c r="HV86" s="198"/>
      <c r="HW86" s="198"/>
      <c r="HX86" s="198"/>
      <c r="HY86" s="198"/>
      <c r="HZ86" s="198"/>
      <c r="IA86" s="198"/>
      <c r="IB86" s="198"/>
      <c r="IC86" s="198"/>
      <c r="ID86" s="198"/>
      <c r="IE86" s="198"/>
      <c r="IF86" s="198"/>
      <c r="IG86" s="198"/>
      <c r="IH86" s="198"/>
      <c r="II86" s="198"/>
      <c r="IJ86" s="198"/>
      <c r="IK86" s="198"/>
      <c r="IL86" s="198"/>
      <c r="IM86" s="198"/>
      <c r="IN86" s="198"/>
      <c r="IO86" s="198"/>
      <c r="IP86" s="198"/>
      <c r="IQ86" s="198"/>
      <c r="IR86" s="198"/>
      <c r="IS86" s="198"/>
      <c r="IT86" s="198"/>
      <c r="IU86" s="198"/>
      <c r="IV86" s="198"/>
    </row>
    <row r="87" spans="1:256" ht="15.75">
      <c r="A87" s="198"/>
      <c r="B87" s="198"/>
      <c r="C87" s="198"/>
      <c r="D87" s="198"/>
      <c r="E87" s="198"/>
      <c r="F87" s="198"/>
      <c r="G87" s="198"/>
      <c r="H87" s="198"/>
      <c r="I87" s="198"/>
      <c r="J87" s="198"/>
      <c r="L87" s="198"/>
      <c r="M87" s="198"/>
      <c r="O87" s="198"/>
      <c r="P87" s="198"/>
      <c r="Q87" s="198"/>
      <c r="R87" s="198"/>
      <c r="S87" s="198"/>
      <c r="T87" s="198"/>
      <c r="U87" s="198"/>
      <c r="V87" s="198"/>
      <c r="W87" s="198"/>
      <c r="X87" s="198"/>
      <c r="Y87" s="197"/>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198"/>
      <c r="DB87" s="198"/>
      <c r="DC87" s="198"/>
      <c r="DD87" s="198"/>
      <c r="DE87" s="198"/>
      <c r="DF87" s="198"/>
      <c r="DG87" s="198"/>
      <c r="DH87" s="198"/>
      <c r="DI87" s="198"/>
      <c r="DJ87" s="198"/>
      <c r="DK87" s="198"/>
      <c r="DL87" s="198"/>
      <c r="DM87" s="198"/>
      <c r="DN87" s="198"/>
      <c r="DO87" s="198"/>
      <c r="DP87" s="198"/>
      <c r="DQ87" s="198"/>
      <c r="DR87" s="198"/>
      <c r="DS87" s="198"/>
      <c r="DT87" s="198"/>
      <c r="DU87" s="198"/>
      <c r="DV87" s="198"/>
      <c r="DW87" s="198"/>
      <c r="DX87" s="198"/>
      <c r="DY87" s="198"/>
      <c r="DZ87" s="198"/>
      <c r="EA87" s="198"/>
      <c r="EB87" s="198"/>
      <c r="EC87" s="198"/>
      <c r="ED87" s="198"/>
      <c r="EE87" s="198"/>
      <c r="EF87" s="198"/>
      <c r="EG87" s="198"/>
      <c r="EH87" s="198"/>
      <c r="EI87" s="198"/>
      <c r="EJ87" s="198"/>
      <c r="EK87" s="198"/>
      <c r="EL87" s="198"/>
      <c r="EM87" s="198"/>
      <c r="EN87" s="198"/>
      <c r="EO87" s="198"/>
      <c r="EP87" s="198"/>
      <c r="EQ87" s="198"/>
      <c r="ER87" s="198"/>
      <c r="ES87" s="198"/>
      <c r="ET87" s="198"/>
      <c r="EU87" s="198"/>
      <c r="EV87" s="198"/>
      <c r="EW87" s="198"/>
      <c r="EX87" s="198"/>
      <c r="EY87" s="198"/>
      <c r="EZ87" s="198"/>
      <c r="FA87" s="198"/>
      <c r="FB87" s="198"/>
      <c r="FC87" s="198"/>
      <c r="FD87" s="198"/>
      <c r="FE87" s="198"/>
      <c r="FF87" s="198"/>
      <c r="FG87" s="198"/>
      <c r="FH87" s="198"/>
      <c r="FI87" s="198"/>
      <c r="FJ87" s="198"/>
      <c r="FK87" s="198"/>
      <c r="FL87" s="198"/>
      <c r="FM87" s="198"/>
      <c r="FN87" s="198"/>
      <c r="FO87" s="198"/>
      <c r="FP87" s="198"/>
      <c r="FQ87" s="198"/>
      <c r="FR87" s="198"/>
      <c r="FS87" s="198"/>
      <c r="FT87" s="198"/>
      <c r="FU87" s="198"/>
      <c r="FV87" s="198"/>
      <c r="FW87" s="198"/>
      <c r="FX87" s="198"/>
      <c r="FY87" s="198"/>
      <c r="FZ87" s="198"/>
      <c r="GA87" s="198"/>
      <c r="GB87" s="198"/>
      <c r="GC87" s="198"/>
      <c r="GD87" s="198"/>
      <c r="GE87" s="198"/>
      <c r="GF87" s="198"/>
      <c r="GG87" s="198"/>
      <c r="GH87" s="198"/>
      <c r="GI87" s="198"/>
      <c r="GJ87" s="198"/>
      <c r="GK87" s="198"/>
      <c r="GL87" s="198"/>
      <c r="GM87" s="198"/>
      <c r="GN87" s="198"/>
      <c r="GO87" s="198"/>
      <c r="GP87" s="198"/>
      <c r="GQ87" s="198"/>
      <c r="GR87" s="198"/>
      <c r="GS87" s="198"/>
      <c r="GT87" s="198"/>
      <c r="GU87" s="198"/>
      <c r="GV87" s="198"/>
      <c r="GW87" s="198"/>
      <c r="GX87" s="198"/>
      <c r="GY87" s="198"/>
      <c r="GZ87" s="198"/>
      <c r="HA87" s="198"/>
      <c r="HB87" s="198"/>
      <c r="HC87" s="198"/>
      <c r="HD87" s="198"/>
      <c r="HE87" s="198"/>
      <c r="HF87" s="198"/>
      <c r="HG87" s="198"/>
      <c r="HH87" s="198"/>
      <c r="HI87" s="198"/>
      <c r="HJ87" s="198"/>
      <c r="HK87" s="198"/>
      <c r="HL87" s="198"/>
      <c r="HM87" s="198"/>
      <c r="HN87" s="198"/>
      <c r="HO87" s="198"/>
      <c r="HP87" s="198"/>
      <c r="HQ87" s="198"/>
      <c r="HR87" s="198"/>
      <c r="HS87" s="198"/>
      <c r="HT87" s="198"/>
      <c r="HU87" s="198"/>
      <c r="HV87" s="198"/>
      <c r="HW87" s="198"/>
      <c r="HX87" s="198"/>
      <c r="HY87" s="198"/>
      <c r="HZ87" s="198"/>
      <c r="IA87" s="198"/>
      <c r="IB87" s="198"/>
      <c r="IC87" s="198"/>
      <c r="ID87" s="198"/>
      <c r="IE87" s="198"/>
      <c r="IF87" s="198"/>
      <c r="IG87" s="198"/>
      <c r="IH87" s="198"/>
      <c r="II87" s="198"/>
      <c r="IJ87" s="198"/>
      <c r="IK87" s="198"/>
      <c r="IL87" s="198"/>
      <c r="IM87" s="198"/>
      <c r="IN87" s="198"/>
      <c r="IO87" s="198"/>
      <c r="IP87" s="198"/>
      <c r="IQ87" s="198"/>
      <c r="IR87" s="198"/>
      <c r="IS87" s="198"/>
      <c r="IT87" s="198"/>
      <c r="IU87" s="198"/>
      <c r="IV87" s="198"/>
    </row>
    <row r="88" spans="1:256" ht="15.75">
      <c r="A88" s="198"/>
      <c r="B88" s="198"/>
      <c r="C88" s="198"/>
      <c r="D88" s="198"/>
      <c r="E88" s="198"/>
      <c r="F88" s="198"/>
      <c r="G88" s="198"/>
      <c r="H88" s="198"/>
      <c r="I88" s="198"/>
      <c r="J88" s="198"/>
      <c r="L88" s="198"/>
      <c r="M88" s="198"/>
      <c r="O88" s="198"/>
      <c r="P88" s="198"/>
      <c r="Q88" s="198"/>
      <c r="R88" s="198"/>
      <c r="S88" s="198"/>
      <c r="T88" s="198"/>
      <c r="U88" s="198"/>
      <c r="V88" s="198"/>
      <c r="W88" s="198"/>
      <c r="X88" s="198"/>
      <c r="Y88" s="197"/>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8"/>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8"/>
      <c r="ED88" s="198"/>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8"/>
      <c r="FE88" s="198"/>
      <c r="FF88" s="198"/>
      <c r="FG88" s="198"/>
      <c r="FH88" s="198"/>
      <c r="FI88" s="198"/>
      <c r="FJ88" s="198"/>
      <c r="FK88" s="198"/>
      <c r="FL88" s="198"/>
      <c r="FM88" s="198"/>
      <c r="FN88" s="198"/>
      <c r="FO88" s="198"/>
      <c r="FP88" s="198"/>
      <c r="FQ88" s="198"/>
      <c r="FR88" s="198"/>
      <c r="FS88" s="198"/>
      <c r="FT88" s="198"/>
      <c r="FU88" s="198"/>
      <c r="FV88" s="198"/>
      <c r="FW88" s="198"/>
      <c r="FX88" s="198"/>
      <c r="FY88" s="198"/>
      <c r="FZ88" s="198"/>
      <c r="GA88" s="198"/>
      <c r="GB88" s="198"/>
      <c r="GC88" s="198"/>
      <c r="GD88" s="198"/>
      <c r="GE88" s="198"/>
      <c r="GF88" s="198"/>
      <c r="GG88" s="198"/>
      <c r="GH88" s="198"/>
      <c r="GI88" s="198"/>
      <c r="GJ88" s="198"/>
      <c r="GK88" s="198"/>
      <c r="GL88" s="198"/>
      <c r="GM88" s="198"/>
      <c r="GN88" s="198"/>
      <c r="GO88" s="198"/>
      <c r="GP88" s="198"/>
      <c r="GQ88" s="198"/>
      <c r="GR88" s="198"/>
      <c r="GS88" s="198"/>
      <c r="GT88" s="198"/>
      <c r="GU88" s="198"/>
      <c r="GV88" s="198"/>
      <c r="GW88" s="198"/>
      <c r="GX88" s="198"/>
      <c r="GY88" s="198"/>
      <c r="GZ88" s="198"/>
      <c r="HA88" s="198"/>
      <c r="HB88" s="198"/>
      <c r="HC88" s="198"/>
      <c r="HD88" s="198"/>
      <c r="HE88" s="198"/>
      <c r="HF88" s="198"/>
      <c r="HG88" s="198"/>
      <c r="HH88" s="198"/>
      <c r="HI88" s="198"/>
      <c r="HJ88" s="198"/>
      <c r="HK88" s="198"/>
      <c r="HL88" s="198"/>
      <c r="HM88" s="198"/>
      <c r="HN88" s="198"/>
      <c r="HO88" s="198"/>
      <c r="HP88" s="198"/>
      <c r="HQ88" s="198"/>
      <c r="HR88" s="198"/>
      <c r="HS88" s="198"/>
      <c r="HT88" s="198"/>
      <c r="HU88" s="198"/>
      <c r="HV88" s="198"/>
      <c r="HW88" s="198"/>
      <c r="HX88" s="198"/>
      <c r="HY88" s="198"/>
      <c r="HZ88" s="198"/>
      <c r="IA88" s="198"/>
      <c r="IB88" s="198"/>
      <c r="IC88" s="198"/>
      <c r="ID88" s="198"/>
      <c r="IE88" s="198"/>
      <c r="IF88" s="198"/>
      <c r="IG88" s="198"/>
      <c r="IH88" s="198"/>
      <c r="II88" s="198"/>
      <c r="IJ88" s="198"/>
      <c r="IK88" s="198"/>
      <c r="IL88" s="198"/>
      <c r="IM88" s="198"/>
      <c r="IN88" s="198"/>
      <c r="IO88" s="198"/>
      <c r="IP88" s="198"/>
      <c r="IQ88" s="198"/>
      <c r="IR88" s="198"/>
      <c r="IS88" s="198"/>
      <c r="IT88" s="198"/>
      <c r="IU88" s="198"/>
      <c r="IV88" s="198"/>
    </row>
    <row r="89" spans="1:256" ht="15.75">
      <c r="A89" s="198"/>
      <c r="B89" s="198"/>
      <c r="C89" s="198"/>
      <c r="D89" s="198"/>
      <c r="E89" s="198"/>
      <c r="F89" s="198"/>
      <c r="G89" s="198"/>
      <c r="H89" s="198"/>
      <c r="I89" s="198"/>
      <c r="J89" s="198"/>
      <c r="L89" s="198"/>
      <c r="M89" s="198"/>
      <c r="O89" s="198"/>
      <c r="P89" s="198"/>
      <c r="Q89" s="198"/>
      <c r="R89" s="198"/>
      <c r="S89" s="198"/>
      <c r="T89" s="198"/>
      <c r="U89" s="198"/>
      <c r="V89" s="198"/>
      <c r="W89" s="198"/>
      <c r="X89" s="198"/>
      <c r="Y89" s="197"/>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8"/>
      <c r="DD89" s="198"/>
      <c r="DE89" s="198"/>
      <c r="DF89" s="198"/>
      <c r="DG89" s="198"/>
      <c r="DH89" s="198"/>
      <c r="DI89" s="198"/>
      <c r="DJ89" s="198"/>
      <c r="DK89" s="198"/>
      <c r="DL89" s="198"/>
      <c r="DM89" s="198"/>
      <c r="DN89" s="198"/>
      <c r="DO89" s="198"/>
      <c r="DP89" s="198"/>
      <c r="DQ89" s="198"/>
      <c r="DR89" s="198"/>
      <c r="DS89" s="198"/>
      <c r="DT89" s="198"/>
      <c r="DU89" s="198"/>
      <c r="DV89" s="198"/>
      <c r="DW89" s="198"/>
      <c r="DX89" s="198"/>
      <c r="DY89" s="198"/>
      <c r="DZ89" s="198"/>
      <c r="EA89" s="198"/>
      <c r="EB89" s="198"/>
      <c r="EC89" s="198"/>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198"/>
      <c r="FF89" s="198"/>
      <c r="FG89" s="198"/>
      <c r="FH89" s="198"/>
      <c r="FI89" s="198"/>
      <c r="FJ89" s="198"/>
      <c r="FK89" s="198"/>
      <c r="FL89" s="198"/>
      <c r="FM89" s="198"/>
      <c r="FN89" s="198"/>
      <c r="FO89" s="198"/>
      <c r="FP89" s="198"/>
      <c r="FQ89" s="198"/>
      <c r="FR89" s="198"/>
      <c r="FS89" s="198"/>
      <c r="FT89" s="198"/>
      <c r="FU89" s="198"/>
      <c r="FV89" s="198"/>
      <c r="FW89" s="198"/>
      <c r="FX89" s="198"/>
      <c r="FY89" s="198"/>
      <c r="FZ89" s="198"/>
      <c r="GA89" s="198"/>
      <c r="GB89" s="198"/>
      <c r="GC89" s="198"/>
      <c r="GD89" s="198"/>
      <c r="GE89" s="198"/>
      <c r="GF89" s="198"/>
      <c r="GG89" s="198"/>
      <c r="GH89" s="198"/>
      <c r="GI89" s="198"/>
      <c r="GJ89" s="198"/>
      <c r="GK89" s="198"/>
      <c r="GL89" s="198"/>
      <c r="GM89" s="198"/>
      <c r="GN89" s="198"/>
      <c r="GO89" s="198"/>
      <c r="GP89" s="198"/>
      <c r="GQ89" s="198"/>
      <c r="GR89" s="198"/>
      <c r="GS89" s="198"/>
      <c r="GT89" s="198"/>
      <c r="GU89" s="198"/>
      <c r="GV89" s="198"/>
      <c r="GW89" s="198"/>
      <c r="GX89" s="198"/>
      <c r="GY89" s="198"/>
      <c r="GZ89" s="198"/>
      <c r="HA89" s="198"/>
      <c r="HB89" s="198"/>
      <c r="HC89" s="198"/>
      <c r="HD89" s="198"/>
      <c r="HE89" s="198"/>
      <c r="HF89" s="198"/>
      <c r="HG89" s="198"/>
      <c r="HH89" s="198"/>
      <c r="HI89" s="198"/>
      <c r="HJ89" s="198"/>
      <c r="HK89" s="198"/>
      <c r="HL89" s="198"/>
      <c r="HM89" s="198"/>
      <c r="HN89" s="198"/>
      <c r="HO89" s="198"/>
      <c r="HP89" s="198"/>
      <c r="HQ89" s="198"/>
      <c r="HR89" s="198"/>
      <c r="HS89" s="198"/>
      <c r="HT89" s="198"/>
      <c r="HU89" s="198"/>
      <c r="HV89" s="198"/>
      <c r="HW89" s="198"/>
      <c r="HX89" s="198"/>
      <c r="HY89" s="198"/>
      <c r="HZ89" s="198"/>
      <c r="IA89" s="198"/>
      <c r="IB89" s="198"/>
      <c r="IC89" s="198"/>
      <c r="ID89" s="198"/>
      <c r="IE89" s="198"/>
      <c r="IF89" s="198"/>
      <c r="IG89" s="198"/>
      <c r="IH89" s="198"/>
      <c r="II89" s="198"/>
      <c r="IJ89" s="198"/>
      <c r="IK89" s="198"/>
      <c r="IL89" s="198"/>
      <c r="IM89" s="198"/>
      <c r="IN89" s="198"/>
      <c r="IO89" s="198"/>
      <c r="IP89" s="198"/>
      <c r="IQ89" s="198"/>
      <c r="IR89" s="198"/>
      <c r="IS89" s="198"/>
      <c r="IT89" s="198"/>
      <c r="IU89" s="198"/>
      <c r="IV89" s="198"/>
    </row>
    <row r="90" spans="1:256" ht="15.75">
      <c r="A90" s="198"/>
      <c r="B90" s="198"/>
      <c r="C90" s="198"/>
      <c r="D90" s="198"/>
      <c r="E90" s="198"/>
      <c r="F90" s="198"/>
      <c r="G90" s="198"/>
      <c r="H90" s="198"/>
      <c r="I90" s="198"/>
      <c r="J90" s="198"/>
      <c r="L90" s="198"/>
      <c r="M90" s="198"/>
      <c r="O90" s="198"/>
      <c r="P90" s="198"/>
      <c r="Q90" s="198"/>
      <c r="R90" s="198"/>
      <c r="S90" s="198"/>
      <c r="T90" s="198"/>
      <c r="U90" s="198"/>
      <c r="V90" s="198"/>
      <c r="W90" s="198"/>
      <c r="X90" s="198"/>
      <c r="Y90" s="197"/>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8"/>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98"/>
      <c r="FF90" s="198"/>
      <c r="FG90" s="198"/>
      <c r="FH90" s="198"/>
      <c r="FI90" s="198"/>
      <c r="FJ90" s="198"/>
      <c r="FK90" s="198"/>
      <c r="FL90" s="198"/>
      <c r="FM90" s="198"/>
      <c r="FN90" s="198"/>
      <c r="FO90" s="198"/>
      <c r="FP90" s="198"/>
      <c r="FQ90" s="198"/>
      <c r="FR90" s="198"/>
      <c r="FS90" s="198"/>
      <c r="FT90" s="198"/>
      <c r="FU90" s="198"/>
      <c r="FV90" s="198"/>
      <c r="FW90" s="198"/>
      <c r="FX90" s="198"/>
      <c r="FY90" s="198"/>
      <c r="FZ90" s="198"/>
      <c r="GA90" s="198"/>
      <c r="GB90" s="198"/>
      <c r="GC90" s="198"/>
      <c r="GD90" s="198"/>
      <c r="GE90" s="198"/>
      <c r="GF90" s="198"/>
      <c r="GG90" s="198"/>
      <c r="GH90" s="198"/>
      <c r="GI90" s="198"/>
      <c r="GJ90" s="198"/>
      <c r="GK90" s="198"/>
      <c r="GL90" s="198"/>
      <c r="GM90" s="198"/>
      <c r="GN90" s="198"/>
      <c r="GO90" s="198"/>
      <c r="GP90" s="198"/>
      <c r="GQ90" s="198"/>
      <c r="GR90" s="198"/>
      <c r="GS90" s="198"/>
      <c r="GT90" s="198"/>
      <c r="GU90" s="198"/>
      <c r="GV90" s="198"/>
      <c r="GW90" s="198"/>
      <c r="GX90" s="198"/>
      <c r="GY90" s="198"/>
      <c r="GZ90" s="198"/>
      <c r="HA90" s="198"/>
      <c r="HB90" s="198"/>
      <c r="HC90" s="198"/>
      <c r="HD90" s="198"/>
      <c r="HE90" s="198"/>
      <c r="HF90" s="198"/>
      <c r="HG90" s="198"/>
      <c r="HH90" s="198"/>
      <c r="HI90" s="198"/>
      <c r="HJ90" s="198"/>
      <c r="HK90" s="198"/>
      <c r="HL90" s="198"/>
      <c r="HM90" s="198"/>
      <c r="HN90" s="198"/>
      <c r="HO90" s="198"/>
      <c r="HP90" s="198"/>
      <c r="HQ90" s="198"/>
      <c r="HR90" s="198"/>
      <c r="HS90" s="198"/>
      <c r="HT90" s="198"/>
      <c r="HU90" s="198"/>
      <c r="HV90" s="198"/>
      <c r="HW90" s="198"/>
      <c r="HX90" s="198"/>
      <c r="HY90" s="198"/>
      <c r="HZ90" s="198"/>
      <c r="IA90" s="198"/>
      <c r="IB90" s="198"/>
      <c r="IC90" s="198"/>
      <c r="ID90" s="198"/>
      <c r="IE90" s="198"/>
      <c r="IF90" s="198"/>
      <c r="IG90" s="198"/>
      <c r="IH90" s="198"/>
      <c r="II90" s="198"/>
      <c r="IJ90" s="198"/>
      <c r="IK90" s="198"/>
      <c r="IL90" s="198"/>
      <c r="IM90" s="198"/>
      <c r="IN90" s="198"/>
      <c r="IO90" s="198"/>
      <c r="IP90" s="198"/>
      <c r="IQ90" s="198"/>
      <c r="IR90" s="198"/>
      <c r="IS90" s="198"/>
      <c r="IT90" s="198"/>
      <c r="IU90" s="198"/>
      <c r="IV90" s="198"/>
    </row>
    <row r="91" spans="1:256" ht="15.75">
      <c r="A91" s="198"/>
      <c r="B91" s="198"/>
      <c r="C91" s="198"/>
      <c r="D91" s="198"/>
      <c r="E91" s="198"/>
      <c r="F91" s="198"/>
      <c r="G91" s="198"/>
      <c r="H91" s="198"/>
      <c r="I91" s="198"/>
      <c r="J91" s="198"/>
      <c r="L91" s="198"/>
      <c r="M91" s="198"/>
      <c r="O91" s="198"/>
      <c r="P91" s="198"/>
      <c r="Q91" s="198"/>
      <c r="R91" s="198"/>
      <c r="S91" s="198"/>
      <c r="T91" s="198"/>
      <c r="U91" s="198"/>
      <c r="V91" s="198"/>
      <c r="W91" s="198"/>
      <c r="X91" s="198"/>
      <c r="Y91" s="197"/>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DH91" s="198"/>
      <c r="DI91" s="198"/>
      <c r="DJ91" s="198"/>
      <c r="DK91" s="198"/>
      <c r="DL91" s="198"/>
      <c r="DM91" s="198"/>
      <c r="DN91" s="198"/>
      <c r="DO91" s="198"/>
      <c r="DP91" s="198"/>
      <c r="DQ91" s="198"/>
      <c r="DR91" s="198"/>
      <c r="DS91" s="198"/>
      <c r="DT91" s="198"/>
      <c r="DU91" s="198"/>
      <c r="DV91" s="198"/>
      <c r="DW91" s="198"/>
      <c r="DX91" s="198"/>
      <c r="DY91" s="198"/>
      <c r="DZ91" s="198"/>
      <c r="EA91" s="198"/>
      <c r="EB91" s="198"/>
      <c r="EC91" s="198"/>
      <c r="ED91" s="198"/>
      <c r="EE91" s="198"/>
      <c r="EF91" s="198"/>
      <c r="EG91" s="198"/>
      <c r="EH91" s="198"/>
      <c r="EI91" s="198"/>
      <c r="EJ91" s="198"/>
      <c r="EK91" s="198"/>
      <c r="EL91" s="198"/>
      <c r="EM91" s="198"/>
      <c r="EN91" s="198"/>
      <c r="EO91" s="198"/>
      <c r="EP91" s="198"/>
      <c r="EQ91" s="198"/>
      <c r="ER91" s="198"/>
      <c r="ES91" s="198"/>
      <c r="ET91" s="198"/>
      <c r="EU91" s="198"/>
      <c r="EV91" s="198"/>
      <c r="EW91" s="198"/>
      <c r="EX91" s="198"/>
      <c r="EY91" s="198"/>
      <c r="EZ91" s="198"/>
      <c r="FA91" s="198"/>
      <c r="FB91" s="198"/>
      <c r="FC91" s="198"/>
      <c r="FD91" s="198"/>
      <c r="FE91" s="198"/>
      <c r="FF91" s="198"/>
      <c r="FG91" s="198"/>
      <c r="FH91" s="198"/>
      <c r="FI91" s="198"/>
      <c r="FJ91" s="198"/>
      <c r="FK91" s="198"/>
      <c r="FL91" s="198"/>
      <c r="FM91" s="198"/>
      <c r="FN91" s="198"/>
      <c r="FO91" s="198"/>
      <c r="FP91" s="198"/>
      <c r="FQ91" s="198"/>
      <c r="FR91" s="198"/>
      <c r="FS91" s="198"/>
      <c r="FT91" s="198"/>
      <c r="FU91" s="198"/>
      <c r="FV91" s="198"/>
      <c r="FW91" s="198"/>
      <c r="FX91" s="198"/>
      <c r="FY91" s="198"/>
      <c r="FZ91" s="198"/>
      <c r="GA91" s="198"/>
      <c r="GB91" s="198"/>
      <c r="GC91" s="198"/>
      <c r="GD91" s="198"/>
      <c r="GE91" s="198"/>
      <c r="GF91" s="198"/>
      <c r="GG91" s="198"/>
      <c r="GH91" s="198"/>
      <c r="GI91" s="198"/>
      <c r="GJ91" s="198"/>
      <c r="GK91" s="198"/>
      <c r="GL91" s="198"/>
      <c r="GM91" s="198"/>
      <c r="GN91" s="198"/>
      <c r="GO91" s="198"/>
      <c r="GP91" s="198"/>
      <c r="GQ91" s="198"/>
      <c r="GR91" s="198"/>
      <c r="GS91" s="198"/>
      <c r="GT91" s="198"/>
      <c r="GU91" s="198"/>
      <c r="GV91" s="198"/>
      <c r="GW91" s="198"/>
      <c r="GX91" s="198"/>
      <c r="GY91" s="198"/>
      <c r="GZ91" s="198"/>
      <c r="HA91" s="198"/>
      <c r="HB91" s="198"/>
      <c r="HC91" s="198"/>
      <c r="HD91" s="198"/>
      <c r="HE91" s="198"/>
      <c r="HF91" s="198"/>
      <c r="HG91" s="198"/>
      <c r="HH91" s="198"/>
      <c r="HI91" s="198"/>
      <c r="HJ91" s="198"/>
      <c r="HK91" s="198"/>
      <c r="HL91" s="198"/>
      <c r="HM91" s="198"/>
      <c r="HN91" s="198"/>
      <c r="HO91" s="198"/>
      <c r="HP91" s="198"/>
      <c r="HQ91" s="198"/>
      <c r="HR91" s="198"/>
      <c r="HS91" s="198"/>
      <c r="HT91" s="198"/>
      <c r="HU91" s="198"/>
      <c r="HV91" s="198"/>
      <c r="HW91" s="198"/>
      <c r="HX91" s="198"/>
      <c r="HY91" s="198"/>
      <c r="HZ91" s="198"/>
      <c r="IA91" s="198"/>
      <c r="IB91" s="198"/>
      <c r="IC91" s="198"/>
      <c r="ID91" s="198"/>
      <c r="IE91" s="198"/>
      <c r="IF91" s="198"/>
      <c r="IG91" s="198"/>
      <c r="IH91" s="198"/>
      <c r="II91" s="198"/>
      <c r="IJ91" s="198"/>
      <c r="IK91" s="198"/>
      <c r="IL91" s="198"/>
      <c r="IM91" s="198"/>
      <c r="IN91" s="198"/>
      <c r="IO91" s="198"/>
      <c r="IP91" s="198"/>
      <c r="IQ91" s="198"/>
      <c r="IR91" s="198"/>
      <c r="IS91" s="198"/>
      <c r="IT91" s="198"/>
      <c r="IU91" s="198"/>
      <c r="IV91" s="198"/>
    </row>
    <row r="92" spans="1:256" ht="15.75">
      <c r="A92" s="198"/>
      <c r="B92" s="198"/>
      <c r="C92" s="198"/>
      <c r="D92" s="198"/>
      <c r="E92" s="198"/>
      <c r="F92" s="198"/>
      <c r="G92" s="198"/>
      <c r="H92" s="198"/>
      <c r="I92" s="198"/>
      <c r="J92" s="198"/>
      <c r="L92" s="198"/>
      <c r="M92" s="198"/>
      <c r="O92" s="198"/>
      <c r="P92" s="198"/>
      <c r="Q92" s="198"/>
      <c r="R92" s="198"/>
      <c r="S92" s="198"/>
      <c r="T92" s="198"/>
      <c r="U92" s="198"/>
      <c r="V92" s="198"/>
      <c r="W92" s="198"/>
      <c r="X92" s="198"/>
      <c r="Y92" s="197"/>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8"/>
      <c r="ED92" s="198"/>
      <c r="EE92" s="198"/>
      <c r="EF92" s="198"/>
      <c r="EG92" s="198"/>
      <c r="EH92" s="198"/>
      <c r="EI92" s="198"/>
      <c r="EJ92" s="198"/>
      <c r="EK92" s="198"/>
      <c r="EL92" s="198"/>
      <c r="EM92" s="198"/>
      <c r="EN92" s="198"/>
      <c r="EO92" s="198"/>
      <c r="EP92" s="198"/>
      <c r="EQ92" s="198"/>
      <c r="ER92" s="198"/>
      <c r="ES92" s="198"/>
      <c r="ET92" s="198"/>
      <c r="EU92" s="198"/>
      <c r="EV92" s="198"/>
      <c r="EW92" s="198"/>
      <c r="EX92" s="198"/>
      <c r="EY92" s="198"/>
      <c r="EZ92" s="198"/>
      <c r="FA92" s="198"/>
      <c r="FB92" s="198"/>
      <c r="FC92" s="198"/>
      <c r="FD92" s="198"/>
      <c r="FE92" s="198"/>
      <c r="FF92" s="198"/>
      <c r="FG92" s="198"/>
      <c r="FH92" s="198"/>
      <c r="FI92" s="198"/>
      <c r="FJ92" s="198"/>
      <c r="FK92" s="198"/>
      <c r="FL92" s="198"/>
      <c r="FM92" s="198"/>
      <c r="FN92" s="198"/>
      <c r="FO92" s="198"/>
      <c r="FP92" s="198"/>
      <c r="FQ92" s="198"/>
      <c r="FR92" s="198"/>
      <c r="FS92" s="198"/>
      <c r="FT92" s="198"/>
      <c r="FU92" s="198"/>
      <c r="FV92" s="198"/>
      <c r="FW92" s="198"/>
      <c r="FX92" s="198"/>
      <c r="FY92" s="198"/>
      <c r="FZ92" s="198"/>
      <c r="GA92" s="198"/>
      <c r="GB92" s="198"/>
      <c r="GC92" s="198"/>
      <c r="GD92" s="198"/>
      <c r="GE92" s="198"/>
      <c r="GF92" s="198"/>
      <c r="GG92" s="198"/>
      <c r="GH92" s="198"/>
      <c r="GI92" s="198"/>
      <c r="GJ92" s="198"/>
      <c r="GK92" s="198"/>
      <c r="GL92" s="198"/>
      <c r="GM92" s="198"/>
      <c r="GN92" s="198"/>
      <c r="GO92" s="198"/>
      <c r="GP92" s="198"/>
      <c r="GQ92" s="198"/>
      <c r="GR92" s="198"/>
      <c r="GS92" s="198"/>
      <c r="GT92" s="198"/>
      <c r="GU92" s="198"/>
      <c r="GV92" s="198"/>
      <c r="GW92" s="198"/>
      <c r="GX92" s="198"/>
      <c r="GY92" s="198"/>
      <c r="GZ92" s="198"/>
      <c r="HA92" s="198"/>
      <c r="HB92" s="198"/>
      <c r="HC92" s="198"/>
      <c r="HD92" s="198"/>
      <c r="HE92" s="198"/>
      <c r="HF92" s="198"/>
      <c r="HG92" s="198"/>
      <c r="HH92" s="198"/>
      <c r="HI92" s="198"/>
      <c r="HJ92" s="198"/>
      <c r="HK92" s="198"/>
      <c r="HL92" s="198"/>
      <c r="HM92" s="198"/>
      <c r="HN92" s="198"/>
      <c r="HO92" s="198"/>
      <c r="HP92" s="198"/>
      <c r="HQ92" s="198"/>
      <c r="HR92" s="198"/>
      <c r="HS92" s="198"/>
      <c r="HT92" s="198"/>
      <c r="HU92" s="198"/>
      <c r="HV92" s="198"/>
      <c r="HW92" s="198"/>
      <c r="HX92" s="198"/>
      <c r="HY92" s="198"/>
      <c r="HZ92" s="198"/>
      <c r="IA92" s="198"/>
      <c r="IB92" s="198"/>
      <c r="IC92" s="198"/>
      <c r="ID92" s="198"/>
      <c r="IE92" s="198"/>
      <c r="IF92" s="198"/>
      <c r="IG92" s="198"/>
      <c r="IH92" s="198"/>
      <c r="II92" s="198"/>
      <c r="IJ92" s="198"/>
      <c r="IK92" s="198"/>
      <c r="IL92" s="198"/>
      <c r="IM92" s="198"/>
      <c r="IN92" s="198"/>
      <c r="IO92" s="198"/>
      <c r="IP92" s="198"/>
      <c r="IQ92" s="198"/>
      <c r="IR92" s="198"/>
      <c r="IS92" s="198"/>
      <c r="IT92" s="198"/>
      <c r="IU92" s="198"/>
      <c r="IV92" s="198"/>
    </row>
    <row r="93" spans="1:256" ht="15.75">
      <c r="A93" s="198"/>
      <c r="B93" s="198"/>
      <c r="C93" s="198"/>
      <c r="D93" s="198"/>
      <c r="E93" s="198"/>
      <c r="F93" s="198"/>
      <c r="G93" s="198"/>
      <c r="H93" s="198"/>
      <c r="I93" s="198"/>
      <c r="J93" s="198"/>
      <c r="L93" s="198"/>
      <c r="M93" s="198"/>
      <c r="O93" s="198"/>
      <c r="P93" s="198"/>
      <c r="Q93" s="198"/>
      <c r="R93" s="198"/>
      <c r="S93" s="198"/>
      <c r="T93" s="198"/>
      <c r="U93" s="198"/>
      <c r="V93" s="198"/>
      <c r="W93" s="198"/>
      <c r="X93" s="198"/>
      <c r="Y93" s="197"/>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198"/>
      <c r="ES93" s="198"/>
      <c r="ET93" s="198"/>
      <c r="EU93" s="198"/>
      <c r="EV93" s="198"/>
      <c r="EW93" s="198"/>
      <c r="EX93" s="198"/>
      <c r="EY93" s="198"/>
      <c r="EZ93" s="198"/>
      <c r="FA93" s="198"/>
      <c r="FB93" s="198"/>
      <c r="FC93" s="198"/>
      <c r="FD93" s="198"/>
      <c r="FE93" s="198"/>
      <c r="FF93" s="198"/>
      <c r="FG93" s="198"/>
      <c r="FH93" s="198"/>
      <c r="FI93" s="198"/>
      <c r="FJ93" s="198"/>
      <c r="FK93" s="198"/>
      <c r="FL93" s="198"/>
      <c r="FM93" s="198"/>
      <c r="FN93" s="198"/>
      <c r="FO93" s="198"/>
      <c r="FP93" s="198"/>
      <c r="FQ93" s="198"/>
      <c r="FR93" s="198"/>
      <c r="FS93" s="198"/>
      <c r="FT93" s="198"/>
      <c r="FU93" s="198"/>
      <c r="FV93" s="198"/>
      <c r="FW93" s="198"/>
      <c r="FX93" s="198"/>
      <c r="FY93" s="198"/>
      <c r="FZ93" s="198"/>
      <c r="GA93" s="198"/>
      <c r="GB93" s="198"/>
      <c r="GC93" s="198"/>
      <c r="GD93" s="198"/>
      <c r="GE93" s="198"/>
      <c r="GF93" s="198"/>
      <c r="GG93" s="198"/>
      <c r="GH93" s="198"/>
      <c r="GI93" s="198"/>
      <c r="GJ93" s="198"/>
      <c r="GK93" s="198"/>
      <c r="GL93" s="198"/>
      <c r="GM93" s="198"/>
      <c r="GN93" s="198"/>
      <c r="GO93" s="198"/>
      <c r="GP93" s="198"/>
      <c r="GQ93" s="198"/>
      <c r="GR93" s="198"/>
      <c r="GS93" s="198"/>
      <c r="GT93" s="198"/>
      <c r="GU93" s="198"/>
      <c r="GV93" s="198"/>
      <c r="GW93" s="198"/>
      <c r="GX93" s="198"/>
      <c r="GY93" s="198"/>
      <c r="GZ93" s="198"/>
      <c r="HA93" s="198"/>
      <c r="HB93" s="198"/>
      <c r="HC93" s="198"/>
      <c r="HD93" s="198"/>
      <c r="HE93" s="198"/>
      <c r="HF93" s="198"/>
      <c r="HG93" s="198"/>
      <c r="HH93" s="198"/>
      <c r="HI93" s="198"/>
      <c r="HJ93" s="198"/>
      <c r="HK93" s="198"/>
      <c r="HL93" s="198"/>
      <c r="HM93" s="198"/>
      <c r="HN93" s="198"/>
      <c r="HO93" s="198"/>
      <c r="HP93" s="198"/>
      <c r="HQ93" s="198"/>
      <c r="HR93" s="198"/>
      <c r="HS93" s="198"/>
      <c r="HT93" s="198"/>
      <c r="HU93" s="198"/>
      <c r="HV93" s="198"/>
      <c r="HW93" s="198"/>
      <c r="HX93" s="198"/>
      <c r="HY93" s="198"/>
      <c r="HZ93" s="198"/>
      <c r="IA93" s="198"/>
      <c r="IB93" s="198"/>
      <c r="IC93" s="198"/>
      <c r="ID93" s="198"/>
      <c r="IE93" s="198"/>
      <c r="IF93" s="198"/>
      <c r="IG93" s="198"/>
      <c r="IH93" s="198"/>
      <c r="II93" s="198"/>
      <c r="IJ93" s="198"/>
      <c r="IK93" s="198"/>
      <c r="IL93" s="198"/>
      <c r="IM93" s="198"/>
      <c r="IN93" s="198"/>
      <c r="IO93" s="198"/>
      <c r="IP93" s="198"/>
      <c r="IQ93" s="198"/>
      <c r="IR93" s="198"/>
      <c r="IS93" s="198"/>
      <c r="IT93" s="198"/>
      <c r="IU93" s="198"/>
      <c r="IV93" s="198"/>
    </row>
    <row r="94" spans="1:256" ht="15.75">
      <c r="A94" s="198"/>
      <c r="B94" s="198"/>
      <c r="C94" s="198"/>
      <c r="D94" s="198"/>
      <c r="E94" s="198"/>
      <c r="F94" s="198"/>
      <c r="G94" s="198"/>
      <c r="H94" s="198"/>
      <c r="I94" s="198"/>
      <c r="J94" s="198"/>
      <c r="L94" s="198"/>
      <c r="M94" s="198"/>
      <c r="O94" s="198"/>
      <c r="P94" s="198"/>
      <c r="Q94" s="198"/>
      <c r="R94" s="198"/>
      <c r="S94" s="198"/>
      <c r="T94" s="198"/>
      <c r="U94" s="198"/>
      <c r="V94" s="198"/>
      <c r="W94" s="198"/>
      <c r="X94" s="198"/>
      <c r="Y94" s="197"/>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GL94" s="198"/>
      <c r="GM94" s="198"/>
      <c r="GN94" s="198"/>
      <c r="GO94" s="198"/>
      <c r="GP94" s="198"/>
      <c r="GQ94" s="198"/>
      <c r="GR94" s="198"/>
      <c r="GS94" s="198"/>
      <c r="GT94" s="198"/>
      <c r="GU94" s="198"/>
      <c r="GV94" s="198"/>
      <c r="GW94" s="198"/>
      <c r="GX94" s="198"/>
      <c r="GY94" s="198"/>
      <c r="GZ94" s="198"/>
      <c r="HA94" s="198"/>
      <c r="HB94" s="198"/>
      <c r="HC94" s="198"/>
      <c r="HD94" s="198"/>
      <c r="HE94" s="198"/>
      <c r="HF94" s="198"/>
      <c r="HG94" s="198"/>
      <c r="HH94" s="198"/>
      <c r="HI94" s="198"/>
      <c r="HJ94" s="198"/>
      <c r="HK94" s="198"/>
      <c r="HL94" s="198"/>
      <c r="HM94" s="198"/>
      <c r="HN94" s="198"/>
      <c r="HO94" s="198"/>
      <c r="HP94" s="198"/>
      <c r="HQ94" s="198"/>
      <c r="HR94" s="198"/>
      <c r="HS94" s="198"/>
      <c r="HT94" s="198"/>
      <c r="HU94" s="198"/>
      <c r="HV94" s="198"/>
      <c r="HW94" s="198"/>
      <c r="HX94" s="198"/>
      <c r="HY94" s="198"/>
      <c r="HZ94" s="198"/>
      <c r="IA94" s="198"/>
      <c r="IB94" s="198"/>
      <c r="IC94" s="198"/>
      <c r="ID94" s="198"/>
      <c r="IE94" s="198"/>
      <c r="IF94" s="198"/>
      <c r="IG94" s="198"/>
      <c r="IH94" s="198"/>
      <c r="II94" s="198"/>
      <c r="IJ94" s="198"/>
      <c r="IK94" s="198"/>
      <c r="IL94" s="198"/>
      <c r="IM94" s="198"/>
      <c r="IN94" s="198"/>
      <c r="IO94" s="198"/>
      <c r="IP94" s="198"/>
      <c r="IQ94" s="198"/>
      <c r="IR94" s="198"/>
      <c r="IS94" s="198"/>
      <c r="IT94" s="198"/>
      <c r="IU94" s="198"/>
      <c r="IV94" s="198"/>
    </row>
    <row r="95" spans="1:256" ht="15.75">
      <c r="A95" s="198"/>
      <c r="B95" s="198"/>
      <c r="C95" s="198"/>
      <c r="D95" s="198"/>
      <c r="E95" s="198"/>
      <c r="F95" s="198"/>
      <c r="G95" s="198"/>
      <c r="H95" s="198"/>
      <c r="I95" s="198"/>
      <c r="J95" s="198"/>
      <c r="L95" s="198"/>
      <c r="M95" s="198"/>
      <c r="O95" s="198"/>
      <c r="P95" s="198"/>
      <c r="Q95" s="198"/>
      <c r="R95" s="198"/>
      <c r="S95" s="198"/>
      <c r="T95" s="198"/>
      <c r="U95" s="198"/>
      <c r="V95" s="198"/>
      <c r="W95" s="198"/>
      <c r="X95" s="198"/>
      <c r="Y95" s="197"/>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K95" s="198"/>
      <c r="FL95" s="198"/>
      <c r="FM95" s="198"/>
      <c r="FN95" s="198"/>
      <c r="FO95" s="198"/>
      <c r="FP95" s="198"/>
      <c r="FQ95" s="198"/>
      <c r="FR95" s="198"/>
      <c r="FS95" s="198"/>
      <c r="FT95" s="198"/>
      <c r="FU95" s="198"/>
      <c r="FV95" s="198"/>
      <c r="FW95" s="198"/>
      <c r="FX95" s="198"/>
      <c r="FY95" s="198"/>
      <c r="FZ95" s="198"/>
      <c r="GA95" s="198"/>
      <c r="GB95" s="198"/>
      <c r="GC95" s="198"/>
      <c r="GD95" s="198"/>
      <c r="GE95" s="198"/>
      <c r="GF95" s="198"/>
      <c r="GG95" s="198"/>
      <c r="GH95" s="198"/>
      <c r="GI95" s="198"/>
      <c r="GJ95" s="198"/>
      <c r="GK95" s="198"/>
      <c r="GL95" s="198"/>
      <c r="GM95" s="198"/>
      <c r="GN95" s="198"/>
      <c r="GO95" s="198"/>
      <c r="GP95" s="198"/>
      <c r="GQ95" s="198"/>
      <c r="GR95" s="198"/>
      <c r="GS95" s="198"/>
      <c r="GT95" s="198"/>
      <c r="GU95" s="198"/>
      <c r="GV95" s="198"/>
      <c r="GW95" s="198"/>
      <c r="GX95" s="198"/>
      <c r="GY95" s="198"/>
      <c r="GZ95" s="198"/>
      <c r="HA95" s="198"/>
      <c r="HB95" s="198"/>
      <c r="HC95" s="198"/>
      <c r="HD95" s="198"/>
      <c r="HE95" s="198"/>
      <c r="HF95" s="198"/>
      <c r="HG95" s="198"/>
      <c r="HH95" s="198"/>
      <c r="HI95" s="198"/>
      <c r="HJ95" s="198"/>
      <c r="HK95" s="198"/>
      <c r="HL95" s="198"/>
      <c r="HM95" s="198"/>
      <c r="HN95" s="198"/>
      <c r="HO95" s="198"/>
      <c r="HP95" s="198"/>
      <c r="HQ95" s="198"/>
      <c r="HR95" s="198"/>
      <c r="HS95" s="198"/>
      <c r="HT95" s="198"/>
      <c r="HU95" s="198"/>
      <c r="HV95" s="198"/>
      <c r="HW95" s="198"/>
      <c r="HX95" s="198"/>
      <c r="HY95" s="198"/>
      <c r="HZ95" s="198"/>
      <c r="IA95" s="198"/>
      <c r="IB95" s="198"/>
      <c r="IC95" s="198"/>
      <c r="ID95" s="198"/>
      <c r="IE95" s="198"/>
      <c r="IF95" s="198"/>
      <c r="IG95" s="198"/>
      <c r="IH95" s="198"/>
      <c r="II95" s="198"/>
      <c r="IJ95" s="198"/>
      <c r="IK95" s="198"/>
      <c r="IL95" s="198"/>
      <c r="IM95" s="198"/>
      <c r="IN95" s="198"/>
      <c r="IO95" s="198"/>
      <c r="IP95" s="198"/>
      <c r="IQ95" s="198"/>
      <c r="IR95" s="198"/>
      <c r="IS95" s="198"/>
      <c r="IT95" s="198"/>
      <c r="IU95" s="198"/>
      <c r="IV95" s="198"/>
    </row>
    <row r="96" spans="1:256" ht="15.75">
      <c r="A96" s="198"/>
      <c r="B96" s="198"/>
      <c r="C96" s="198"/>
      <c r="D96" s="198"/>
      <c r="E96" s="198"/>
      <c r="F96" s="198"/>
      <c r="G96" s="198"/>
      <c r="H96" s="198"/>
      <c r="I96" s="198"/>
      <c r="J96" s="198"/>
      <c r="L96" s="198"/>
      <c r="M96" s="198"/>
      <c r="O96" s="198"/>
      <c r="P96" s="198"/>
      <c r="Q96" s="198"/>
      <c r="R96" s="198"/>
      <c r="S96" s="198"/>
      <c r="T96" s="198"/>
      <c r="U96" s="198"/>
      <c r="V96" s="198"/>
      <c r="W96" s="198"/>
      <c r="X96" s="198"/>
      <c r="Y96" s="197"/>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DH96" s="198"/>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8"/>
      <c r="FU96" s="198"/>
      <c r="FV96" s="198"/>
      <c r="FW96" s="198"/>
      <c r="FX96" s="198"/>
      <c r="FY96" s="198"/>
      <c r="FZ96" s="198"/>
      <c r="GA96" s="198"/>
      <c r="GB96" s="198"/>
      <c r="GC96" s="198"/>
      <c r="GD96" s="198"/>
      <c r="GE96" s="198"/>
      <c r="GF96" s="198"/>
      <c r="GG96" s="198"/>
      <c r="GH96" s="198"/>
      <c r="GI96" s="198"/>
      <c r="GJ96" s="198"/>
      <c r="GK96" s="198"/>
      <c r="GL96" s="198"/>
      <c r="GM96" s="198"/>
      <c r="GN96" s="198"/>
      <c r="GO96" s="198"/>
      <c r="GP96" s="198"/>
      <c r="GQ96" s="198"/>
      <c r="GR96" s="198"/>
      <c r="GS96" s="198"/>
      <c r="GT96" s="198"/>
      <c r="GU96" s="198"/>
      <c r="GV96" s="198"/>
      <c r="GW96" s="198"/>
      <c r="GX96" s="198"/>
      <c r="GY96" s="198"/>
      <c r="GZ96" s="198"/>
      <c r="HA96" s="198"/>
      <c r="HB96" s="198"/>
      <c r="HC96" s="198"/>
      <c r="HD96" s="198"/>
      <c r="HE96" s="198"/>
      <c r="HF96" s="198"/>
      <c r="HG96" s="198"/>
      <c r="HH96" s="198"/>
      <c r="HI96" s="198"/>
      <c r="HJ96" s="198"/>
      <c r="HK96" s="198"/>
      <c r="HL96" s="198"/>
      <c r="HM96" s="198"/>
      <c r="HN96" s="198"/>
      <c r="HO96" s="198"/>
      <c r="HP96" s="198"/>
      <c r="HQ96" s="198"/>
      <c r="HR96" s="198"/>
      <c r="HS96" s="198"/>
      <c r="HT96" s="198"/>
      <c r="HU96" s="198"/>
      <c r="HV96" s="198"/>
      <c r="HW96" s="198"/>
      <c r="HX96" s="198"/>
      <c r="HY96" s="198"/>
      <c r="HZ96" s="198"/>
      <c r="IA96" s="198"/>
      <c r="IB96" s="198"/>
      <c r="IC96" s="198"/>
      <c r="ID96" s="198"/>
      <c r="IE96" s="198"/>
      <c r="IF96" s="198"/>
      <c r="IG96" s="198"/>
      <c r="IH96" s="198"/>
      <c r="II96" s="198"/>
      <c r="IJ96" s="198"/>
      <c r="IK96" s="198"/>
      <c r="IL96" s="198"/>
      <c r="IM96" s="198"/>
      <c r="IN96" s="198"/>
      <c r="IO96" s="198"/>
      <c r="IP96" s="198"/>
      <c r="IQ96" s="198"/>
      <c r="IR96" s="198"/>
      <c r="IS96" s="198"/>
      <c r="IT96" s="198"/>
      <c r="IU96" s="198"/>
      <c r="IV96" s="198"/>
    </row>
    <row r="97" spans="1:256" ht="15.75">
      <c r="A97" s="198"/>
      <c r="B97" s="198"/>
      <c r="C97" s="198"/>
      <c r="D97" s="198"/>
      <c r="E97" s="198"/>
      <c r="F97" s="198"/>
      <c r="G97" s="198"/>
      <c r="H97" s="198"/>
      <c r="I97" s="198"/>
      <c r="J97" s="198"/>
      <c r="L97" s="198"/>
      <c r="M97" s="198"/>
      <c r="O97" s="198"/>
      <c r="P97" s="198"/>
      <c r="Q97" s="198"/>
      <c r="R97" s="198"/>
      <c r="S97" s="198"/>
      <c r="T97" s="198"/>
      <c r="U97" s="198"/>
      <c r="V97" s="198"/>
      <c r="W97" s="198"/>
      <c r="X97" s="198"/>
      <c r="Y97" s="197"/>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198"/>
      <c r="DZ97" s="198"/>
      <c r="EA97" s="198"/>
      <c r="EB97" s="198"/>
      <c r="EC97" s="198"/>
      <c r="ED97" s="198"/>
      <c r="EE97" s="198"/>
      <c r="EF97" s="198"/>
      <c r="EG97" s="198"/>
      <c r="EH97" s="198"/>
      <c r="EI97" s="198"/>
      <c r="EJ97" s="198"/>
      <c r="EK97" s="198"/>
      <c r="EL97" s="198"/>
      <c r="EM97" s="198"/>
      <c r="EN97" s="198"/>
      <c r="EO97" s="198"/>
      <c r="EP97" s="198"/>
      <c r="EQ97" s="198"/>
      <c r="ER97" s="198"/>
      <c r="ES97" s="198"/>
      <c r="ET97" s="198"/>
      <c r="EU97" s="198"/>
      <c r="EV97" s="198"/>
      <c r="EW97" s="198"/>
      <c r="EX97" s="198"/>
      <c r="EY97" s="198"/>
      <c r="EZ97" s="198"/>
      <c r="FA97" s="198"/>
      <c r="FB97" s="198"/>
      <c r="FC97" s="198"/>
      <c r="FD97" s="198"/>
      <c r="FE97" s="198"/>
      <c r="FF97" s="198"/>
      <c r="FG97" s="198"/>
      <c r="FH97" s="198"/>
      <c r="FI97" s="198"/>
      <c r="FJ97" s="198"/>
      <c r="FK97" s="198"/>
      <c r="FL97" s="198"/>
      <c r="FM97" s="198"/>
      <c r="FN97" s="198"/>
      <c r="FO97" s="198"/>
      <c r="FP97" s="198"/>
      <c r="FQ97" s="198"/>
      <c r="FR97" s="198"/>
      <c r="FS97" s="198"/>
      <c r="FT97" s="198"/>
      <c r="FU97" s="198"/>
      <c r="FV97" s="198"/>
      <c r="FW97" s="198"/>
      <c r="FX97" s="198"/>
      <c r="FY97" s="198"/>
      <c r="FZ97" s="198"/>
      <c r="GA97" s="198"/>
      <c r="GB97" s="198"/>
      <c r="GC97" s="198"/>
      <c r="GD97" s="198"/>
      <c r="GE97" s="198"/>
      <c r="GF97" s="198"/>
      <c r="GG97" s="198"/>
      <c r="GH97" s="198"/>
      <c r="GI97" s="198"/>
      <c r="GJ97" s="198"/>
      <c r="GK97" s="198"/>
      <c r="GL97" s="198"/>
      <c r="GM97" s="198"/>
      <c r="GN97" s="198"/>
      <c r="GO97" s="198"/>
      <c r="GP97" s="198"/>
      <c r="GQ97" s="198"/>
      <c r="GR97" s="198"/>
      <c r="GS97" s="198"/>
      <c r="GT97" s="198"/>
      <c r="GU97" s="198"/>
      <c r="GV97" s="198"/>
      <c r="GW97" s="198"/>
      <c r="GX97" s="198"/>
      <c r="GY97" s="198"/>
      <c r="GZ97" s="198"/>
      <c r="HA97" s="198"/>
      <c r="HB97" s="198"/>
      <c r="HC97" s="198"/>
      <c r="HD97" s="198"/>
      <c r="HE97" s="198"/>
      <c r="HF97" s="198"/>
      <c r="HG97" s="198"/>
      <c r="HH97" s="198"/>
      <c r="HI97" s="198"/>
      <c r="HJ97" s="198"/>
      <c r="HK97" s="198"/>
      <c r="HL97" s="198"/>
      <c r="HM97" s="198"/>
      <c r="HN97" s="198"/>
      <c r="HO97" s="198"/>
      <c r="HP97" s="198"/>
      <c r="HQ97" s="198"/>
      <c r="HR97" s="198"/>
      <c r="HS97" s="198"/>
      <c r="HT97" s="198"/>
      <c r="HU97" s="198"/>
      <c r="HV97" s="198"/>
      <c r="HW97" s="198"/>
      <c r="HX97" s="198"/>
      <c r="HY97" s="198"/>
      <c r="HZ97" s="198"/>
      <c r="IA97" s="198"/>
      <c r="IB97" s="198"/>
      <c r="IC97" s="198"/>
      <c r="ID97" s="198"/>
      <c r="IE97" s="198"/>
      <c r="IF97" s="198"/>
      <c r="IG97" s="198"/>
      <c r="IH97" s="198"/>
      <c r="II97" s="198"/>
      <c r="IJ97" s="198"/>
      <c r="IK97" s="198"/>
      <c r="IL97" s="198"/>
      <c r="IM97" s="198"/>
      <c r="IN97" s="198"/>
      <c r="IO97" s="198"/>
      <c r="IP97" s="198"/>
      <c r="IQ97" s="198"/>
      <c r="IR97" s="198"/>
      <c r="IS97" s="198"/>
      <c r="IT97" s="198"/>
      <c r="IU97" s="198"/>
      <c r="IV97" s="198"/>
    </row>
    <row r="98" spans="1:256" ht="15.75">
      <c r="A98" s="198"/>
      <c r="B98" s="198"/>
      <c r="C98" s="198"/>
      <c r="D98" s="198"/>
      <c r="E98" s="198"/>
      <c r="F98" s="198"/>
      <c r="G98" s="198"/>
      <c r="H98" s="198"/>
      <c r="I98" s="198"/>
      <c r="J98" s="198"/>
      <c r="L98" s="198"/>
      <c r="M98" s="198"/>
      <c r="O98" s="198"/>
      <c r="P98" s="198"/>
      <c r="Q98" s="198"/>
      <c r="R98" s="198"/>
      <c r="S98" s="198"/>
      <c r="T98" s="198"/>
      <c r="U98" s="198"/>
      <c r="V98" s="198"/>
      <c r="W98" s="198"/>
      <c r="X98" s="198"/>
      <c r="Y98" s="197"/>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DH98" s="198"/>
      <c r="DI98" s="198"/>
      <c r="DJ98" s="198"/>
      <c r="DK98" s="198"/>
      <c r="DL98" s="198"/>
      <c r="DM98" s="198"/>
      <c r="DN98" s="198"/>
      <c r="DO98" s="198"/>
      <c r="DP98" s="198"/>
      <c r="DQ98" s="198"/>
      <c r="DR98" s="198"/>
      <c r="DS98" s="198"/>
      <c r="DT98" s="198"/>
      <c r="DU98" s="198"/>
      <c r="DV98" s="198"/>
      <c r="DW98" s="198"/>
      <c r="DX98" s="198"/>
      <c r="DY98" s="198"/>
      <c r="DZ98" s="198"/>
      <c r="EA98" s="198"/>
      <c r="EB98" s="198"/>
      <c r="EC98" s="198"/>
      <c r="ED98" s="198"/>
      <c r="EE98" s="198"/>
      <c r="EF98" s="198"/>
      <c r="EG98" s="198"/>
      <c r="EH98" s="198"/>
      <c r="EI98" s="198"/>
      <c r="EJ98" s="198"/>
      <c r="EK98" s="198"/>
      <c r="EL98" s="198"/>
      <c r="EM98" s="198"/>
      <c r="EN98" s="198"/>
      <c r="EO98" s="198"/>
      <c r="EP98" s="198"/>
      <c r="EQ98" s="198"/>
      <c r="ER98" s="198"/>
      <c r="ES98" s="198"/>
      <c r="ET98" s="198"/>
      <c r="EU98" s="198"/>
      <c r="EV98" s="198"/>
      <c r="EW98" s="198"/>
      <c r="EX98" s="198"/>
      <c r="EY98" s="198"/>
      <c r="EZ98" s="198"/>
      <c r="FA98" s="198"/>
      <c r="FB98" s="198"/>
      <c r="FC98" s="198"/>
      <c r="FD98" s="198"/>
      <c r="FE98" s="198"/>
      <c r="FF98" s="198"/>
      <c r="FG98" s="198"/>
      <c r="FH98" s="198"/>
      <c r="FI98" s="198"/>
      <c r="FJ98" s="198"/>
      <c r="FK98" s="198"/>
      <c r="FL98" s="198"/>
      <c r="FM98" s="198"/>
      <c r="FN98" s="198"/>
      <c r="FO98" s="198"/>
      <c r="FP98" s="198"/>
      <c r="FQ98" s="198"/>
      <c r="FR98" s="198"/>
      <c r="FS98" s="198"/>
      <c r="FT98" s="198"/>
      <c r="FU98" s="198"/>
      <c r="FV98" s="198"/>
      <c r="FW98" s="198"/>
      <c r="FX98" s="198"/>
      <c r="FY98" s="198"/>
      <c r="FZ98" s="198"/>
      <c r="GA98" s="198"/>
      <c r="GB98" s="198"/>
      <c r="GC98" s="198"/>
      <c r="GD98" s="198"/>
      <c r="GE98" s="198"/>
      <c r="GF98" s="198"/>
      <c r="GG98" s="198"/>
      <c r="GH98" s="198"/>
      <c r="GI98" s="198"/>
      <c r="GJ98" s="198"/>
      <c r="GK98" s="198"/>
      <c r="GL98" s="198"/>
      <c r="GM98" s="198"/>
      <c r="GN98" s="198"/>
      <c r="GO98" s="198"/>
      <c r="GP98" s="198"/>
      <c r="GQ98" s="198"/>
      <c r="GR98" s="198"/>
      <c r="GS98" s="198"/>
      <c r="GT98" s="198"/>
      <c r="GU98" s="198"/>
      <c r="GV98" s="198"/>
      <c r="GW98" s="198"/>
      <c r="GX98" s="198"/>
      <c r="GY98" s="198"/>
      <c r="GZ98" s="198"/>
      <c r="HA98" s="198"/>
      <c r="HB98" s="198"/>
      <c r="HC98" s="198"/>
      <c r="HD98" s="198"/>
      <c r="HE98" s="198"/>
      <c r="HF98" s="198"/>
      <c r="HG98" s="198"/>
      <c r="HH98" s="198"/>
      <c r="HI98" s="198"/>
      <c r="HJ98" s="198"/>
      <c r="HK98" s="198"/>
      <c r="HL98" s="198"/>
      <c r="HM98" s="198"/>
      <c r="HN98" s="198"/>
      <c r="HO98" s="198"/>
      <c r="HP98" s="198"/>
      <c r="HQ98" s="198"/>
      <c r="HR98" s="198"/>
      <c r="HS98" s="198"/>
      <c r="HT98" s="198"/>
      <c r="HU98" s="198"/>
      <c r="HV98" s="198"/>
      <c r="HW98" s="198"/>
      <c r="HX98" s="198"/>
      <c r="HY98" s="198"/>
      <c r="HZ98" s="198"/>
      <c r="IA98" s="198"/>
      <c r="IB98" s="198"/>
      <c r="IC98" s="198"/>
      <c r="ID98" s="198"/>
      <c r="IE98" s="198"/>
      <c r="IF98" s="198"/>
      <c r="IG98" s="198"/>
      <c r="IH98" s="198"/>
      <c r="II98" s="198"/>
      <c r="IJ98" s="198"/>
      <c r="IK98" s="198"/>
      <c r="IL98" s="198"/>
      <c r="IM98" s="198"/>
      <c r="IN98" s="198"/>
      <c r="IO98" s="198"/>
      <c r="IP98" s="198"/>
      <c r="IQ98" s="198"/>
      <c r="IR98" s="198"/>
      <c r="IS98" s="198"/>
      <c r="IT98" s="198"/>
      <c r="IU98" s="198"/>
      <c r="IV98" s="198"/>
    </row>
    <row r="99" spans="1:256" ht="15.75">
      <c r="A99" s="198"/>
      <c r="B99" s="198"/>
      <c r="C99" s="198"/>
      <c r="D99" s="198"/>
      <c r="E99" s="198"/>
      <c r="F99" s="198"/>
      <c r="G99" s="198"/>
      <c r="H99" s="198"/>
      <c r="I99" s="198"/>
      <c r="J99" s="198"/>
      <c r="L99" s="198"/>
      <c r="M99" s="198"/>
      <c r="O99" s="198"/>
      <c r="P99" s="198"/>
      <c r="Q99" s="198"/>
      <c r="R99" s="198"/>
      <c r="S99" s="198"/>
      <c r="T99" s="198"/>
      <c r="U99" s="198"/>
      <c r="V99" s="198"/>
      <c r="W99" s="198"/>
      <c r="X99" s="198"/>
      <c r="Y99" s="197"/>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c r="DF99" s="198"/>
      <c r="DG99" s="198"/>
      <c r="DH99" s="198"/>
      <c r="DI99" s="198"/>
      <c r="DJ99" s="198"/>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198"/>
      <c r="EN99" s="198"/>
      <c r="EO99" s="198"/>
      <c r="EP99" s="198"/>
      <c r="EQ99" s="198"/>
      <c r="ER99" s="198"/>
      <c r="ES99" s="198"/>
      <c r="ET99" s="198"/>
      <c r="EU99" s="198"/>
      <c r="EV99" s="198"/>
      <c r="EW99" s="198"/>
      <c r="EX99" s="198"/>
      <c r="EY99" s="198"/>
      <c r="EZ99" s="198"/>
      <c r="FA99" s="198"/>
      <c r="FB99" s="198"/>
      <c r="FC99" s="198"/>
      <c r="FD99" s="198"/>
      <c r="FE99" s="198"/>
      <c r="FF99" s="198"/>
      <c r="FG99" s="198"/>
      <c r="FH99" s="198"/>
      <c r="FI99" s="198"/>
      <c r="FJ99" s="198"/>
      <c r="FK99" s="198"/>
      <c r="FL99" s="198"/>
      <c r="FM99" s="198"/>
      <c r="FN99" s="198"/>
      <c r="FO99" s="198"/>
      <c r="FP99" s="198"/>
      <c r="FQ99" s="198"/>
      <c r="FR99" s="198"/>
      <c r="FS99" s="198"/>
      <c r="FT99" s="198"/>
      <c r="FU99" s="198"/>
      <c r="FV99" s="198"/>
      <c r="FW99" s="198"/>
      <c r="FX99" s="198"/>
      <c r="FY99" s="198"/>
      <c r="FZ99" s="198"/>
      <c r="GA99" s="198"/>
      <c r="GB99" s="198"/>
      <c r="GC99" s="198"/>
      <c r="GD99" s="198"/>
      <c r="GE99" s="198"/>
      <c r="GF99" s="198"/>
      <c r="GG99" s="198"/>
      <c r="GH99" s="198"/>
      <c r="GI99" s="198"/>
      <c r="GJ99" s="198"/>
      <c r="GK99" s="198"/>
      <c r="GL99" s="198"/>
      <c r="GM99" s="198"/>
      <c r="GN99" s="198"/>
      <c r="GO99" s="198"/>
      <c r="GP99" s="198"/>
      <c r="GQ99" s="198"/>
      <c r="GR99" s="198"/>
      <c r="GS99" s="198"/>
      <c r="GT99" s="198"/>
      <c r="GU99" s="198"/>
      <c r="GV99" s="198"/>
      <c r="GW99" s="198"/>
      <c r="GX99" s="198"/>
      <c r="GY99" s="198"/>
      <c r="GZ99" s="198"/>
      <c r="HA99" s="198"/>
      <c r="HB99" s="198"/>
      <c r="HC99" s="198"/>
      <c r="HD99" s="198"/>
      <c r="HE99" s="198"/>
      <c r="HF99" s="198"/>
      <c r="HG99" s="198"/>
      <c r="HH99" s="198"/>
      <c r="HI99" s="198"/>
      <c r="HJ99" s="198"/>
      <c r="HK99" s="198"/>
      <c r="HL99" s="198"/>
      <c r="HM99" s="198"/>
      <c r="HN99" s="198"/>
      <c r="HO99" s="198"/>
      <c r="HP99" s="198"/>
      <c r="HQ99" s="198"/>
      <c r="HR99" s="198"/>
      <c r="HS99" s="198"/>
      <c r="HT99" s="198"/>
      <c r="HU99" s="198"/>
      <c r="HV99" s="198"/>
      <c r="HW99" s="198"/>
      <c r="HX99" s="198"/>
      <c r="HY99" s="198"/>
      <c r="HZ99" s="198"/>
      <c r="IA99" s="198"/>
      <c r="IB99" s="198"/>
      <c r="IC99" s="198"/>
      <c r="ID99" s="198"/>
      <c r="IE99" s="198"/>
      <c r="IF99" s="198"/>
      <c r="IG99" s="198"/>
      <c r="IH99" s="198"/>
      <c r="II99" s="198"/>
      <c r="IJ99" s="198"/>
      <c r="IK99" s="198"/>
      <c r="IL99" s="198"/>
      <c r="IM99" s="198"/>
      <c r="IN99" s="198"/>
      <c r="IO99" s="198"/>
      <c r="IP99" s="198"/>
      <c r="IQ99" s="198"/>
      <c r="IR99" s="198"/>
      <c r="IS99" s="198"/>
      <c r="IT99" s="198"/>
      <c r="IU99" s="198"/>
      <c r="IV99" s="198"/>
    </row>
    <row r="100" spans="1:256" ht="15.75">
      <c r="A100" s="198"/>
      <c r="B100" s="198"/>
      <c r="C100" s="198"/>
      <c r="D100" s="198"/>
      <c r="E100" s="198"/>
      <c r="F100" s="198"/>
      <c r="G100" s="198"/>
      <c r="H100" s="198"/>
      <c r="I100" s="198"/>
      <c r="J100" s="198"/>
      <c r="L100" s="198"/>
      <c r="M100" s="198"/>
      <c r="O100" s="198"/>
      <c r="P100" s="198"/>
      <c r="Q100" s="198"/>
      <c r="R100" s="198"/>
      <c r="S100" s="198"/>
      <c r="T100" s="198"/>
      <c r="U100" s="198"/>
      <c r="V100" s="198"/>
      <c r="W100" s="198"/>
      <c r="X100" s="198"/>
      <c r="Y100" s="197"/>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c r="GT100" s="198"/>
      <c r="GU100" s="198"/>
      <c r="GV100" s="198"/>
      <c r="GW100" s="198"/>
      <c r="GX100" s="198"/>
      <c r="GY100" s="198"/>
      <c r="GZ100" s="198"/>
      <c r="HA100" s="198"/>
      <c r="HB100" s="198"/>
      <c r="HC100" s="198"/>
      <c r="HD100" s="198"/>
      <c r="HE100" s="198"/>
      <c r="HF100" s="198"/>
      <c r="HG100" s="198"/>
      <c r="HH100" s="198"/>
      <c r="HI100" s="198"/>
      <c r="HJ100" s="198"/>
      <c r="HK100" s="198"/>
      <c r="HL100" s="198"/>
      <c r="HM100" s="198"/>
      <c r="HN100" s="198"/>
      <c r="HO100" s="198"/>
      <c r="HP100" s="198"/>
      <c r="HQ100" s="198"/>
      <c r="HR100" s="198"/>
      <c r="HS100" s="198"/>
      <c r="HT100" s="198"/>
      <c r="HU100" s="198"/>
      <c r="HV100" s="198"/>
      <c r="HW100" s="198"/>
      <c r="HX100" s="198"/>
      <c r="HY100" s="198"/>
      <c r="HZ100" s="198"/>
      <c r="IA100" s="198"/>
      <c r="IB100" s="198"/>
      <c r="IC100" s="198"/>
      <c r="ID100" s="198"/>
      <c r="IE100" s="198"/>
      <c r="IF100" s="198"/>
      <c r="IG100" s="198"/>
      <c r="IH100" s="198"/>
      <c r="II100" s="198"/>
      <c r="IJ100" s="198"/>
      <c r="IK100" s="198"/>
      <c r="IL100" s="198"/>
      <c r="IM100" s="198"/>
      <c r="IN100" s="198"/>
      <c r="IO100" s="198"/>
      <c r="IP100" s="198"/>
      <c r="IQ100" s="198"/>
      <c r="IR100" s="198"/>
      <c r="IS100" s="198"/>
      <c r="IT100" s="198"/>
      <c r="IU100" s="198"/>
      <c r="IV100" s="198"/>
    </row>
    <row r="101" spans="1:256" ht="15.75">
      <c r="A101" s="198"/>
      <c r="B101" s="198"/>
      <c r="C101" s="198"/>
      <c r="D101" s="198"/>
      <c r="E101" s="198"/>
      <c r="F101" s="198"/>
      <c r="G101" s="198"/>
      <c r="H101" s="198"/>
      <c r="I101" s="198"/>
      <c r="J101" s="198"/>
      <c r="L101" s="198"/>
      <c r="M101" s="198"/>
      <c r="O101" s="198"/>
      <c r="P101" s="198"/>
      <c r="Q101" s="198"/>
      <c r="R101" s="198"/>
      <c r="S101" s="198"/>
      <c r="T101" s="198"/>
      <c r="U101" s="198"/>
      <c r="V101" s="198"/>
      <c r="W101" s="198"/>
      <c r="X101" s="198"/>
      <c r="Y101" s="197"/>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c r="GT101" s="198"/>
      <c r="GU101" s="198"/>
      <c r="GV101" s="198"/>
      <c r="GW101" s="198"/>
      <c r="GX101" s="198"/>
      <c r="GY101" s="198"/>
      <c r="GZ101" s="198"/>
      <c r="HA101" s="198"/>
      <c r="HB101" s="198"/>
      <c r="HC101" s="198"/>
      <c r="HD101" s="198"/>
      <c r="HE101" s="198"/>
      <c r="HF101" s="198"/>
      <c r="HG101" s="198"/>
      <c r="HH101" s="198"/>
      <c r="HI101" s="198"/>
      <c r="HJ101" s="198"/>
      <c r="HK101" s="198"/>
      <c r="HL101" s="198"/>
      <c r="HM101" s="198"/>
      <c r="HN101" s="198"/>
      <c r="HO101" s="198"/>
      <c r="HP101" s="198"/>
      <c r="HQ101" s="198"/>
      <c r="HR101" s="198"/>
      <c r="HS101" s="198"/>
      <c r="HT101" s="198"/>
      <c r="HU101" s="198"/>
      <c r="HV101" s="198"/>
      <c r="HW101" s="198"/>
      <c r="HX101" s="198"/>
      <c r="HY101" s="198"/>
      <c r="HZ101" s="198"/>
      <c r="IA101" s="198"/>
      <c r="IB101" s="198"/>
      <c r="IC101" s="198"/>
      <c r="ID101" s="198"/>
      <c r="IE101" s="198"/>
      <c r="IF101" s="198"/>
      <c r="IG101" s="198"/>
      <c r="IH101" s="198"/>
      <c r="II101" s="198"/>
      <c r="IJ101" s="198"/>
      <c r="IK101" s="198"/>
      <c r="IL101" s="198"/>
      <c r="IM101" s="198"/>
      <c r="IN101" s="198"/>
      <c r="IO101" s="198"/>
      <c r="IP101" s="198"/>
      <c r="IQ101" s="198"/>
      <c r="IR101" s="198"/>
      <c r="IS101" s="198"/>
      <c r="IT101" s="198"/>
      <c r="IU101" s="198"/>
      <c r="IV101" s="198"/>
    </row>
    <row r="102" spans="1:256" ht="15.75">
      <c r="A102" s="198"/>
      <c r="B102" s="198"/>
      <c r="C102" s="198"/>
      <c r="D102" s="198"/>
      <c r="E102" s="198"/>
      <c r="F102" s="198"/>
      <c r="G102" s="198"/>
      <c r="H102" s="198"/>
      <c r="I102" s="198"/>
      <c r="J102" s="198"/>
      <c r="L102" s="198"/>
      <c r="M102" s="198"/>
      <c r="O102" s="198"/>
      <c r="P102" s="198"/>
      <c r="Q102" s="198"/>
      <c r="R102" s="198"/>
      <c r="S102" s="198"/>
      <c r="T102" s="198"/>
      <c r="U102" s="198"/>
      <c r="V102" s="198"/>
      <c r="W102" s="198"/>
      <c r="X102" s="198"/>
      <c r="Y102" s="197"/>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c r="GT102" s="198"/>
      <c r="GU102" s="198"/>
      <c r="GV102" s="198"/>
      <c r="GW102" s="198"/>
      <c r="GX102" s="198"/>
      <c r="GY102" s="198"/>
      <c r="GZ102" s="198"/>
      <c r="HA102" s="198"/>
      <c r="HB102" s="198"/>
      <c r="HC102" s="198"/>
      <c r="HD102" s="198"/>
      <c r="HE102" s="198"/>
      <c r="HF102" s="198"/>
      <c r="HG102" s="198"/>
      <c r="HH102" s="198"/>
      <c r="HI102" s="198"/>
      <c r="HJ102" s="198"/>
      <c r="HK102" s="198"/>
      <c r="HL102" s="198"/>
      <c r="HM102" s="198"/>
      <c r="HN102" s="198"/>
      <c r="HO102" s="198"/>
      <c r="HP102" s="198"/>
      <c r="HQ102" s="198"/>
      <c r="HR102" s="198"/>
      <c r="HS102" s="198"/>
      <c r="HT102" s="198"/>
      <c r="HU102" s="198"/>
      <c r="HV102" s="198"/>
      <c r="HW102" s="198"/>
      <c r="HX102" s="198"/>
      <c r="HY102" s="198"/>
      <c r="HZ102" s="198"/>
      <c r="IA102" s="198"/>
      <c r="IB102" s="198"/>
      <c r="IC102" s="198"/>
      <c r="ID102" s="198"/>
      <c r="IE102" s="198"/>
      <c r="IF102" s="198"/>
      <c r="IG102" s="198"/>
      <c r="IH102" s="198"/>
      <c r="II102" s="198"/>
      <c r="IJ102" s="198"/>
      <c r="IK102" s="198"/>
      <c r="IL102" s="198"/>
      <c r="IM102" s="198"/>
      <c r="IN102" s="198"/>
      <c r="IO102" s="198"/>
      <c r="IP102" s="198"/>
      <c r="IQ102" s="198"/>
      <c r="IR102" s="198"/>
      <c r="IS102" s="198"/>
      <c r="IT102" s="198"/>
      <c r="IU102" s="198"/>
      <c r="IV102" s="198"/>
    </row>
    <row r="103" spans="1:256" ht="15.75">
      <c r="A103" s="198"/>
      <c r="B103" s="198"/>
      <c r="C103" s="198"/>
      <c r="D103" s="198"/>
      <c r="E103" s="198"/>
      <c r="F103" s="198"/>
      <c r="G103" s="198"/>
      <c r="H103" s="198"/>
      <c r="I103" s="198"/>
      <c r="J103" s="198"/>
      <c r="L103" s="198"/>
      <c r="M103" s="198"/>
      <c r="O103" s="198"/>
      <c r="P103" s="198"/>
      <c r="Q103" s="198"/>
      <c r="R103" s="198"/>
      <c r="S103" s="198"/>
      <c r="T103" s="198"/>
      <c r="U103" s="198"/>
      <c r="V103" s="198"/>
      <c r="W103" s="198"/>
      <c r="X103" s="198"/>
      <c r="Y103" s="197"/>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c r="GT103" s="198"/>
      <c r="GU103" s="198"/>
      <c r="GV103" s="198"/>
      <c r="GW103" s="198"/>
      <c r="GX103" s="198"/>
      <c r="GY103" s="198"/>
      <c r="GZ103" s="198"/>
      <c r="HA103" s="198"/>
      <c r="HB103" s="198"/>
      <c r="HC103" s="198"/>
      <c r="HD103" s="198"/>
      <c r="HE103" s="198"/>
      <c r="HF103" s="198"/>
      <c r="HG103" s="198"/>
      <c r="HH103" s="198"/>
      <c r="HI103" s="198"/>
      <c r="HJ103" s="198"/>
      <c r="HK103" s="198"/>
      <c r="HL103" s="198"/>
      <c r="HM103" s="198"/>
      <c r="HN103" s="198"/>
      <c r="HO103" s="198"/>
      <c r="HP103" s="198"/>
      <c r="HQ103" s="198"/>
      <c r="HR103" s="198"/>
      <c r="HS103" s="198"/>
      <c r="HT103" s="198"/>
      <c r="HU103" s="198"/>
      <c r="HV103" s="198"/>
      <c r="HW103" s="198"/>
      <c r="HX103" s="198"/>
      <c r="HY103" s="198"/>
      <c r="HZ103" s="198"/>
      <c r="IA103" s="198"/>
      <c r="IB103" s="198"/>
      <c r="IC103" s="198"/>
      <c r="ID103" s="198"/>
      <c r="IE103" s="198"/>
      <c r="IF103" s="198"/>
      <c r="IG103" s="198"/>
      <c r="IH103" s="198"/>
      <c r="II103" s="198"/>
      <c r="IJ103" s="198"/>
      <c r="IK103" s="198"/>
      <c r="IL103" s="198"/>
      <c r="IM103" s="198"/>
      <c r="IN103" s="198"/>
      <c r="IO103" s="198"/>
      <c r="IP103" s="198"/>
      <c r="IQ103" s="198"/>
      <c r="IR103" s="198"/>
      <c r="IS103" s="198"/>
      <c r="IT103" s="198"/>
      <c r="IU103" s="198"/>
      <c r="IV103" s="198"/>
    </row>
    <row r="104" spans="1:256" ht="15.75">
      <c r="A104" s="198"/>
      <c r="B104" s="198"/>
      <c r="C104" s="198"/>
      <c r="D104" s="198"/>
      <c r="E104" s="198"/>
      <c r="F104" s="198"/>
      <c r="G104" s="198"/>
      <c r="H104" s="198"/>
      <c r="I104" s="198"/>
      <c r="J104" s="198"/>
      <c r="L104" s="198"/>
      <c r="M104" s="198"/>
      <c r="O104" s="198"/>
      <c r="P104" s="198"/>
      <c r="Q104" s="198"/>
      <c r="R104" s="198"/>
      <c r="S104" s="198"/>
      <c r="T104" s="198"/>
      <c r="U104" s="198"/>
      <c r="V104" s="198"/>
      <c r="W104" s="198"/>
      <c r="X104" s="198"/>
      <c r="Y104" s="197"/>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row>
    <row r="105" spans="1:256" ht="15.75">
      <c r="A105" s="198"/>
      <c r="B105" s="198"/>
      <c r="C105" s="198"/>
      <c r="D105" s="198"/>
      <c r="E105" s="198"/>
      <c r="F105" s="198"/>
      <c r="G105" s="198"/>
      <c r="H105" s="198"/>
      <c r="I105" s="198"/>
      <c r="J105" s="198"/>
      <c r="L105" s="198"/>
      <c r="M105" s="198"/>
      <c r="O105" s="198"/>
      <c r="P105" s="198"/>
      <c r="Q105" s="198"/>
      <c r="R105" s="198"/>
      <c r="S105" s="198"/>
      <c r="T105" s="198"/>
      <c r="U105" s="198"/>
      <c r="V105" s="198"/>
      <c r="W105" s="198"/>
      <c r="X105" s="198"/>
      <c r="Y105" s="197"/>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c r="GT105" s="198"/>
      <c r="GU105" s="198"/>
      <c r="GV105" s="198"/>
      <c r="GW105" s="198"/>
      <c r="GX105" s="198"/>
      <c r="GY105" s="198"/>
      <c r="GZ105" s="198"/>
      <c r="HA105" s="198"/>
      <c r="HB105" s="198"/>
      <c r="HC105" s="198"/>
      <c r="HD105" s="198"/>
      <c r="HE105" s="198"/>
      <c r="HF105" s="198"/>
      <c r="HG105" s="198"/>
      <c r="HH105" s="198"/>
      <c r="HI105" s="198"/>
      <c r="HJ105" s="198"/>
      <c r="HK105" s="198"/>
      <c r="HL105" s="198"/>
      <c r="HM105" s="198"/>
      <c r="HN105" s="198"/>
      <c r="HO105" s="198"/>
      <c r="HP105" s="198"/>
      <c r="HQ105" s="198"/>
      <c r="HR105" s="198"/>
      <c r="HS105" s="198"/>
      <c r="HT105" s="198"/>
      <c r="HU105" s="198"/>
      <c r="HV105" s="198"/>
      <c r="HW105" s="198"/>
      <c r="HX105" s="198"/>
      <c r="HY105" s="198"/>
      <c r="HZ105" s="198"/>
      <c r="IA105" s="198"/>
      <c r="IB105" s="198"/>
      <c r="IC105" s="198"/>
      <c r="ID105" s="198"/>
      <c r="IE105" s="198"/>
      <c r="IF105" s="198"/>
      <c r="IG105" s="198"/>
      <c r="IH105" s="198"/>
      <c r="II105" s="198"/>
      <c r="IJ105" s="198"/>
      <c r="IK105" s="198"/>
      <c r="IL105" s="198"/>
      <c r="IM105" s="198"/>
      <c r="IN105" s="198"/>
      <c r="IO105" s="198"/>
      <c r="IP105" s="198"/>
      <c r="IQ105" s="198"/>
      <c r="IR105" s="198"/>
      <c r="IS105" s="198"/>
      <c r="IT105" s="198"/>
      <c r="IU105" s="198"/>
      <c r="IV105" s="198"/>
    </row>
    <row r="106" spans="1:256" ht="15.75">
      <c r="A106" s="198"/>
      <c r="B106" s="198"/>
      <c r="C106" s="198"/>
      <c r="D106" s="198"/>
      <c r="E106" s="198"/>
      <c r="F106" s="198"/>
      <c r="G106" s="198"/>
      <c r="H106" s="198"/>
      <c r="I106" s="198"/>
      <c r="J106" s="198"/>
      <c r="L106" s="198"/>
      <c r="M106" s="198"/>
      <c r="O106" s="198"/>
      <c r="P106" s="198"/>
      <c r="Q106" s="198"/>
      <c r="R106" s="198"/>
      <c r="S106" s="198"/>
      <c r="T106" s="198"/>
      <c r="U106" s="198"/>
      <c r="V106" s="198"/>
      <c r="W106" s="198"/>
      <c r="X106" s="198"/>
      <c r="Y106" s="197"/>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c r="GT106" s="198"/>
      <c r="GU106" s="198"/>
      <c r="GV106" s="198"/>
      <c r="GW106" s="198"/>
      <c r="GX106" s="198"/>
      <c r="GY106" s="198"/>
      <c r="GZ106" s="198"/>
      <c r="HA106" s="198"/>
      <c r="HB106" s="198"/>
      <c r="HC106" s="198"/>
      <c r="HD106" s="198"/>
      <c r="HE106" s="198"/>
      <c r="HF106" s="198"/>
      <c r="HG106" s="198"/>
      <c r="HH106" s="198"/>
      <c r="HI106" s="198"/>
      <c r="HJ106" s="198"/>
      <c r="HK106" s="198"/>
      <c r="HL106" s="198"/>
      <c r="HM106" s="198"/>
      <c r="HN106" s="198"/>
      <c r="HO106" s="198"/>
      <c r="HP106" s="198"/>
      <c r="HQ106" s="198"/>
      <c r="HR106" s="198"/>
      <c r="HS106" s="198"/>
      <c r="HT106" s="198"/>
      <c r="HU106" s="198"/>
      <c r="HV106" s="198"/>
      <c r="HW106" s="198"/>
      <c r="HX106" s="198"/>
      <c r="HY106" s="198"/>
      <c r="HZ106" s="198"/>
      <c r="IA106" s="198"/>
      <c r="IB106" s="198"/>
      <c r="IC106" s="198"/>
      <c r="ID106" s="198"/>
      <c r="IE106" s="198"/>
      <c r="IF106" s="198"/>
      <c r="IG106" s="198"/>
      <c r="IH106" s="198"/>
      <c r="II106" s="198"/>
      <c r="IJ106" s="198"/>
      <c r="IK106" s="198"/>
      <c r="IL106" s="198"/>
      <c r="IM106" s="198"/>
      <c r="IN106" s="198"/>
      <c r="IO106" s="198"/>
      <c r="IP106" s="198"/>
      <c r="IQ106" s="198"/>
      <c r="IR106" s="198"/>
      <c r="IS106" s="198"/>
      <c r="IT106" s="198"/>
      <c r="IU106" s="198"/>
      <c r="IV106" s="198"/>
    </row>
    <row r="107" spans="1:256" ht="11.25" customHeight="1">
      <c r="A107" s="198"/>
      <c r="B107" s="198"/>
      <c r="C107" s="198"/>
      <c r="D107" s="198"/>
      <c r="E107" s="198"/>
      <c r="F107" s="198"/>
      <c r="G107" s="198"/>
      <c r="H107" s="198"/>
      <c r="I107" s="198"/>
      <c r="J107" s="198"/>
      <c r="L107" s="198"/>
      <c r="M107" s="198"/>
      <c r="O107" s="198"/>
      <c r="P107" s="198"/>
      <c r="Q107" s="198"/>
      <c r="R107" s="198"/>
      <c r="S107" s="198"/>
      <c r="T107" s="198"/>
      <c r="U107" s="198"/>
      <c r="V107" s="198"/>
      <c r="W107" s="198"/>
      <c r="X107" s="198"/>
      <c r="Y107" s="197"/>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c r="HO107" s="198"/>
      <c r="HP107" s="198"/>
      <c r="HQ107" s="198"/>
      <c r="HR107" s="198"/>
      <c r="HS107" s="198"/>
      <c r="HT107" s="198"/>
      <c r="HU107" s="198"/>
      <c r="HV107" s="198"/>
      <c r="HW107" s="198"/>
      <c r="HX107" s="198"/>
      <c r="HY107" s="198"/>
      <c r="HZ107" s="198"/>
      <c r="IA107" s="198"/>
      <c r="IB107" s="198"/>
      <c r="IC107" s="198"/>
      <c r="ID107" s="198"/>
      <c r="IE107" s="198"/>
      <c r="IF107" s="198"/>
      <c r="IG107" s="198"/>
      <c r="IH107" s="198"/>
      <c r="II107" s="198"/>
      <c r="IJ107" s="198"/>
      <c r="IK107" s="198"/>
      <c r="IL107" s="198"/>
      <c r="IM107" s="198"/>
      <c r="IN107" s="198"/>
      <c r="IO107" s="198"/>
      <c r="IP107" s="198"/>
      <c r="IQ107" s="198"/>
      <c r="IR107" s="198"/>
      <c r="IS107" s="198"/>
      <c r="IT107" s="198"/>
      <c r="IU107" s="198"/>
      <c r="IV107" s="198"/>
    </row>
    <row r="108" spans="1:256" ht="11.25" customHeight="1">
      <c r="A108" s="198"/>
      <c r="B108" s="198"/>
      <c r="C108" s="198"/>
      <c r="D108" s="198"/>
      <c r="E108" s="198"/>
      <c r="F108" s="198"/>
      <c r="G108" s="198"/>
      <c r="H108" s="198"/>
      <c r="I108" s="198"/>
      <c r="J108" s="198"/>
      <c r="L108" s="198"/>
      <c r="M108" s="198"/>
      <c r="O108" s="198"/>
      <c r="P108" s="198"/>
      <c r="Q108" s="198"/>
      <c r="R108" s="198"/>
      <c r="S108" s="198"/>
      <c r="T108" s="198"/>
      <c r="U108" s="198"/>
      <c r="V108" s="198"/>
      <c r="W108" s="198"/>
      <c r="X108" s="198"/>
      <c r="Y108" s="197"/>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c r="HO108" s="198"/>
      <c r="HP108" s="198"/>
      <c r="HQ108" s="198"/>
      <c r="HR108" s="198"/>
      <c r="HS108" s="198"/>
      <c r="HT108" s="198"/>
      <c r="HU108" s="198"/>
      <c r="HV108" s="198"/>
      <c r="HW108" s="198"/>
      <c r="HX108" s="198"/>
      <c r="HY108" s="198"/>
      <c r="HZ108" s="198"/>
      <c r="IA108" s="198"/>
      <c r="IB108" s="198"/>
      <c r="IC108" s="198"/>
      <c r="ID108" s="198"/>
      <c r="IE108" s="198"/>
      <c r="IF108" s="198"/>
      <c r="IG108" s="198"/>
      <c r="IH108" s="198"/>
      <c r="II108" s="198"/>
      <c r="IJ108" s="198"/>
      <c r="IK108" s="198"/>
      <c r="IL108" s="198"/>
      <c r="IM108" s="198"/>
      <c r="IN108" s="198"/>
      <c r="IO108" s="198"/>
      <c r="IP108" s="198"/>
      <c r="IQ108" s="198"/>
      <c r="IR108" s="198"/>
      <c r="IS108" s="198"/>
      <c r="IT108" s="198"/>
      <c r="IU108" s="198"/>
      <c r="IV108" s="198"/>
    </row>
    <row r="109" spans="1:256" ht="11.25" customHeight="1">
      <c r="A109" s="198"/>
      <c r="B109" s="198"/>
      <c r="C109" s="198"/>
      <c r="D109" s="198"/>
      <c r="E109" s="198"/>
      <c r="F109" s="198"/>
      <c r="G109" s="198"/>
      <c r="H109" s="198"/>
      <c r="I109" s="198"/>
      <c r="J109" s="198"/>
      <c r="L109" s="198"/>
      <c r="M109" s="198"/>
      <c r="O109" s="198"/>
      <c r="P109" s="198"/>
      <c r="Q109" s="198"/>
      <c r="R109" s="198"/>
      <c r="S109" s="198"/>
      <c r="T109" s="198"/>
      <c r="U109" s="198"/>
      <c r="V109" s="198"/>
      <c r="W109" s="198"/>
      <c r="X109" s="198"/>
      <c r="Y109" s="197"/>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c r="HO109" s="198"/>
      <c r="HP109" s="198"/>
      <c r="HQ109" s="198"/>
      <c r="HR109" s="198"/>
      <c r="HS109" s="198"/>
      <c r="HT109" s="198"/>
      <c r="HU109" s="198"/>
      <c r="HV109" s="198"/>
      <c r="HW109" s="198"/>
      <c r="HX109" s="198"/>
      <c r="HY109" s="198"/>
      <c r="HZ109" s="198"/>
      <c r="IA109" s="198"/>
      <c r="IB109" s="198"/>
      <c r="IC109" s="198"/>
      <c r="ID109" s="198"/>
      <c r="IE109" s="198"/>
      <c r="IF109" s="198"/>
      <c r="IG109" s="198"/>
      <c r="IH109" s="198"/>
      <c r="II109" s="198"/>
      <c r="IJ109" s="198"/>
      <c r="IK109" s="198"/>
      <c r="IL109" s="198"/>
      <c r="IM109" s="198"/>
      <c r="IN109" s="198"/>
      <c r="IO109" s="198"/>
      <c r="IP109" s="198"/>
      <c r="IQ109" s="198"/>
      <c r="IR109" s="198"/>
      <c r="IS109" s="198"/>
      <c r="IT109" s="198"/>
      <c r="IU109" s="198"/>
      <c r="IV109" s="198"/>
    </row>
    <row r="110" spans="1:256" ht="11.25" customHeight="1">
      <c r="A110" s="198"/>
      <c r="B110" s="198"/>
      <c r="C110" s="198"/>
      <c r="D110" s="198"/>
      <c r="E110" s="198"/>
      <c r="F110" s="198"/>
      <c r="G110" s="198"/>
      <c r="H110" s="198"/>
      <c r="I110" s="198"/>
      <c r="J110" s="198"/>
      <c r="L110" s="198"/>
      <c r="M110" s="198"/>
      <c r="O110" s="198"/>
      <c r="P110" s="198"/>
      <c r="Q110" s="198"/>
      <c r="R110" s="198"/>
      <c r="S110" s="198"/>
      <c r="T110" s="198"/>
      <c r="U110" s="198"/>
      <c r="V110" s="198"/>
      <c r="W110" s="198"/>
      <c r="X110" s="198"/>
      <c r="Y110" s="197"/>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c r="HY110" s="198"/>
      <c r="HZ110" s="198"/>
      <c r="IA110" s="198"/>
      <c r="IB110" s="198"/>
      <c r="IC110" s="198"/>
      <c r="ID110" s="198"/>
      <c r="IE110" s="198"/>
      <c r="IF110" s="198"/>
      <c r="IG110" s="198"/>
      <c r="IH110" s="198"/>
      <c r="II110" s="198"/>
      <c r="IJ110" s="198"/>
      <c r="IK110" s="198"/>
      <c r="IL110" s="198"/>
      <c r="IM110" s="198"/>
      <c r="IN110" s="198"/>
      <c r="IO110" s="198"/>
      <c r="IP110" s="198"/>
      <c r="IQ110" s="198"/>
      <c r="IR110" s="198"/>
      <c r="IS110" s="198"/>
      <c r="IT110" s="198"/>
      <c r="IU110" s="198"/>
      <c r="IV110" s="198"/>
    </row>
    <row r="111" spans="1:256" ht="11.25" customHeight="1">
      <c r="A111" s="198"/>
      <c r="B111" s="198"/>
      <c r="C111" s="198"/>
      <c r="D111" s="198"/>
      <c r="E111" s="198"/>
      <c r="F111" s="198"/>
      <c r="G111" s="198"/>
      <c r="H111" s="198"/>
      <c r="I111" s="198"/>
      <c r="J111" s="198"/>
      <c r="L111" s="198"/>
      <c r="M111" s="198"/>
      <c r="O111" s="198"/>
      <c r="P111" s="198"/>
      <c r="Q111" s="198"/>
      <c r="R111" s="198"/>
      <c r="S111" s="198"/>
      <c r="T111" s="198"/>
      <c r="U111" s="198"/>
      <c r="V111" s="198"/>
      <c r="W111" s="198"/>
      <c r="X111" s="198"/>
      <c r="Y111" s="197"/>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c r="HO111" s="198"/>
      <c r="HP111" s="198"/>
      <c r="HQ111" s="198"/>
      <c r="HR111" s="198"/>
      <c r="HS111" s="198"/>
      <c r="HT111" s="198"/>
      <c r="HU111" s="198"/>
      <c r="HV111" s="198"/>
      <c r="HW111" s="198"/>
      <c r="HX111" s="198"/>
      <c r="HY111" s="198"/>
      <c r="HZ111" s="198"/>
      <c r="IA111" s="198"/>
      <c r="IB111" s="198"/>
      <c r="IC111" s="198"/>
      <c r="ID111" s="198"/>
      <c r="IE111" s="198"/>
      <c r="IF111" s="198"/>
      <c r="IG111" s="198"/>
      <c r="IH111" s="198"/>
      <c r="II111" s="198"/>
      <c r="IJ111" s="198"/>
      <c r="IK111" s="198"/>
      <c r="IL111" s="198"/>
      <c r="IM111" s="198"/>
      <c r="IN111" s="198"/>
      <c r="IO111" s="198"/>
      <c r="IP111" s="198"/>
      <c r="IQ111" s="198"/>
      <c r="IR111" s="198"/>
      <c r="IS111" s="198"/>
      <c r="IT111" s="198"/>
      <c r="IU111" s="198"/>
      <c r="IV111" s="198"/>
    </row>
    <row r="112" spans="1:256" ht="11.25" customHeight="1">
      <c r="A112" s="198"/>
      <c r="B112" s="198"/>
      <c r="C112" s="198"/>
      <c r="D112" s="198"/>
      <c r="E112" s="198"/>
      <c r="F112" s="198"/>
      <c r="G112" s="198"/>
      <c r="H112" s="198"/>
      <c r="I112" s="198"/>
      <c r="J112" s="198"/>
      <c r="L112" s="198"/>
      <c r="M112" s="198"/>
      <c r="O112" s="198"/>
      <c r="P112" s="198"/>
      <c r="Q112" s="198"/>
      <c r="R112" s="198"/>
      <c r="S112" s="198"/>
      <c r="T112" s="198"/>
      <c r="U112" s="198"/>
      <c r="V112" s="198"/>
      <c r="W112" s="198"/>
      <c r="X112" s="198"/>
      <c r="Y112" s="197"/>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c r="HO112" s="198"/>
      <c r="HP112" s="198"/>
      <c r="HQ112" s="198"/>
      <c r="HR112" s="198"/>
      <c r="HS112" s="198"/>
      <c r="HT112" s="198"/>
      <c r="HU112" s="198"/>
      <c r="HV112" s="198"/>
      <c r="HW112" s="198"/>
      <c r="HX112" s="198"/>
      <c r="HY112" s="198"/>
      <c r="HZ112" s="198"/>
      <c r="IA112" s="198"/>
      <c r="IB112" s="198"/>
      <c r="IC112" s="198"/>
      <c r="ID112" s="198"/>
      <c r="IE112" s="198"/>
      <c r="IF112" s="198"/>
      <c r="IG112" s="198"/>
      <c r="IH112" s="198"/>
      <c r="II112" s="198"/>
      <c r="IJ112" s="198"/>
      <c r="IK112" s="198"/>
      <c r="IL112" s="198"/>
      <c r="IM112" s="198"/>
      <c r="IN112" s="198"/>
      <c r="IO112" s="198"/>
      <c r="IP112" s="198"/>
      <c r="IQ112" s="198"/>
      <c r="IR112" s="198"/>
      <c r="IS112" s="198"/>
      <c r="IT112" s="198"/>
      <c r="IU112" s="198"/>
      <c r="IV112" s="198"/>
    </row>
    <row r="113" spans="1:256" ht="11.25" customHeight="1">
      <c r="A113" s="198"/>
      <c r="B113" s="198"/>
      <c r="C113" s="198"/>
      <c r="D113" s="198"/>
      <c r="E113" s="198"/>
      <c r="F113" s="198"/>
      <c r="G113" s="198"/>
      <c r="H113" s="198"/>
      <c r="I113" s="198"/>
      <c r="J113" s="198"/>
      <c r="L113" s="198"/>
      <c r="M113" s="198"/>
      <c r="O113" s="198"/>
      <c r="P113" s="198"/>
      <c r="Q113" s="198"/>
      <c r="R113" s="198"/>
      <c r="S113" s="198"/>
      <c r="T113" s="198"/>
      <c r="U113" s="198"/>
      <c r="V113" s="198"/>
      <c r="W113" s="198"/>
      <c r="X113" s="198"/>
      <c r="Y113" s="197"/>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c r="HY113" s="198"/>
      <c r="HZ113" s="198"/>
      <c r="IA113" s="198"/>
      <c r="IB113" s="198"/>
      <c r="IC113" s="198"/>
      <c r="ID113" s="198"/>
      <c r="IE113" s="198"/>
      <c r="IF113" s="198"/>
      <c r="IG113" s="198"/>
      <c r="IH113" s="198"/>
      <c r="II113" s="198"/>
      <c r="IJ113" s="198"/>
      <c r="IK113" s="198"/>
      <c r="IL113" s="198"/>
      <c r="IM113" s="198"/>
      <c r="IN113" s="198"/>
      <c r="IO113" s="198"/>
      <c r="IP113" s="198"/>
      <c r="IQ113" s="198"/>
      <c r="IR113" s="198"/>
      <c r="IS113" s="198"/>
      <c r="IT113" s="198"/>
      <c r="IU113" s="198"/>
      <c r="IV113" s="198"/>
    </row>
    <row r="114" spans="1:256" ht="11.25" customHeight="1">
      <c r="A114" s="198"/>
      <c r="B114" s="198"/>
      <c r="C114" s="198"/>
      <c r="D114" s="198"/>
      <c r="E114" s="198"/>
      <c r="F114" s="198"/>
      <c r="G114" s="198"/>
      <c r="H114" s="198"/>
      <c r="I114" s="198"/>
      <c r="J114" s="198"/>
      <c r="L114" s="198"/>
      <c r="M114" s="198"/>
      <c r="O114" s="198"/>
      <c r="P114" s="198"/>
      <c r="Q114" s="198"/>
      <c r="R114" s="198"/>
      <c r="S114" s="198"/>
      <c r="T114" s="198"/>
      <c r="U114" s="198"/>
      <c r="V114" s="198"/>
      <c r="W114" s="198"/>
      <c r="X114" s="198"/>
      <c r="Y114" s="197"/>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c r="HY114" s="198"/>
      <c r="HZ114" s="198"/>
      <c r="IA114" s="198"/>
      <c r="IB114" s="198"/>
      <c r="IC114" s="198"/>
      <c r="ID114" s="198"/>
      <c r="IE114" s="198"/>
      <c r="IF114" s="198"/>
      <c r="IG114" s="198"/>
      <c r="IH114" s="198"/>
      <c r="II114" s="198"/>
      <c r="IJ114" s="198"/>
      <c r="IK114" s="198"/>
      <c r="IL114" s="198"/>
      <c r="IM114" s="198"/>
      <c r="IN114" s="198"/>
      <c r="IO114" s="198"/>
      <c r="IP114" s="198"/>
      <c r="IQ114" s="198"/>
      <c r="IR114" s="198"/>
      <c r="IS114" s="198"/>
      <c r="IT114" s="198"/>
      <c r="IU114" s="198"/>
      <c r="IV114" s="198"/>
    </row>
    <row r="115" spans="1:256" ht="11.25" customHeight="1">
      <c r="A115" s="198"/>
      <c r="B115" s="198"/>
      <c r="C115" s="198"/>
      <c r="D115" s="198"/>
      <c r="E115" s="198"/>
      <c r="F115" s="198"/>
      <c r="G115" s="198"/>
      <c r="H115" s="198"/>
      <c r="I115" s="198"/>
      <c r="J115" s="198"/>
      <c r="L115" s="198"/>
      <c r="M115" s="198"/>
      <c r="O115" s="198"/>
      <c r="P115" s="198"/>
      <c r="Q115" s="198"/>
      <c r="R115" s="198"/>
      <c r="S115" s="198"/>
      <c r="T115" s="198"/>
      <c r="U115" s="198"/>
      <c r="V115" s="198"/>
      <c r="W115" s="198"/>
      <c r="X115" s="198"/>
      <c r="Y115" s="197"/>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c r="IC115" s="198"/>
      <c r="ID115" s="198"/>
      <c r="IE115" s="198"/>
      <c r="IF115" s="198"/>
      <c r="IG115" s="198"/>
      <c r="IH115" s="198"/>
      <c r="II115" s="198"/>
      <c r="IJ115" s="198"/>
      <c r="IK115" s="198"/>
      <c r="IL115" s="198"/>
      <c r="IM115" s="198"/>
      <c r="IN115" s="198"/>
      <c r="IO115" s="198"/>
      <c r="IP115" s="198"/>
      <c r="IQ115" s="198"/>
      <c r="IR115" s="198"/>
      <c r="IS115" s="198"/>
      <c r="IT115" s="198"/>
      <c r="IU115" s="198"/>
      <c r="IV115" s="198"/>
    </row>
    <row r="116" spans="1:256" ht="11.25" customHeight="1">
      <c r="A116" s="198"/>
      <c r="B116" s="198"/>
      <c r="C116" s="198"/>
      <c r="D116" s="198"/>
      <c r="E116" s="198"/>
      <c r="F116" s="198"/>
      <c r="G116" s="198"/>
      <c r="H116" s="198"/>
      <c r="I116" s="198"/>
      <c r="J116" s="198"/>
      <c r="L116" s="198"/>
      <c r="M116" s="198"/>
      <c r="O116" s="198"/>
      <c r="P116" s="198"/>
      <c r="Q116" s="198"/>
      <c r="R116" s="198"/>
      <c r="S116" s="198"/>
      <c r="T116" s="198"/>
      <c r="U116" s="198"/>
      <c r="V116" s="198"/>
      <c r="W116" s="198"/>
      <c r="X116" s="198"/>
      <c r="Y116" s="197"/>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c r="IC116" s="198"/>
      <c r="ID116" s="198"/>
      <c r="IE116" s="198"/>
      <c r="IF116" s="198"/>
      <c r="IG116" s="198"/>
      <c r="IH116" s="198"/>
      <c r="II116" s="198"/>
      <c r="IJ116" s="198"/>
      <c r="IK116" s="198"/>
      <c r="IL116" s="198"/>
      <c r="IM116" s="198"/>
      <c r="IN116" s="198"/>
      <c r="IO116" s="198"/>
      <c r="IP116" s="198"/>
      <c r="IQ116" s="198"/>
      <c r="IR116" s="198"/>
      <c r="IS116" s="198"/>
      <c r="IT116" s="198"/>
      <c r="IU116" s="198"/>
      <c r="IV116" s="198"/>
    </row>
    <row r="117" spans="1:256" ht="11.25" customHeight="1">
      <c r="A117" s="198"/>
      <c r="B117" s="198"/>
      <c r="C117" s="198"/>
      <c r="D117" s="198"/>
      <c r="E117" s="198"/>
      <c r="F117" s="198"/>
      <c r="G117" s="198"/>
      <c r="H117" s="198"/>
      <c r="I117" s="198"/>
      <c r="J117" s="198"/>
      <c r="L117" s="198"/>
      <c r="M117" s="198"/>
      <c r="O117" s="198"/>
      <c r="P117" s="198"/>
      <c r="Q117" s="198"/>
      <c r="R117" s="198"/>
      <c r="S117" s="198"/>
      <c r="T117" s="198"/>
      <c r="U117" s="198"/>
      <c r="V117" s="198"/>
      <c r="W117" s="198"/>
      <c r="X117" s="198"/>
      <c r="Y117" s="197"/>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c r="IC117" s="198"/>
      <c r="ID117" s="198"/>
      <c r="IE117" s="198"/>
      <c r="IF117" s="198"/>
      <c r="IG117" s="198"/>
      <c r="IH117" s="198"/>
      <c r="II117" s="198"/>
      <c r="IJ117" s="198"/>
      <c r="IK117" s="198"/>
      <c r="IL117" s="198"/>
      <c r="IM117" s="198"/>
      <c r="IN117" s="198"/>
      <c r="IO117" s="198"/>
      <c r="IP117" s="198"/>
      <c r="IQ117" s="198"/>
      <c r="IR117" s="198"/>
      <c r="IS117" s="198"/>
      <c r="IT117" s="198"/>
      <c r="IU117" s="198"/>
      <c r="IV117" s="198"/>
    </row>
    <row r="118" spans="1:256" ht="11.25" customHeight="1">
      <c r="A118" s="198"/>
      <c r="B118" s="198"/>
      <c r="C118" s="198"/>
      <c r="D118" s="198"/>
      <c r="E118" s="198"/>
      <c r="F118" s="198"/>
      <c r="G118" s="198"/>
      <c r="H118" s="198"/>
      <c r="I118" s="198"/>
      <c r="J118" s="198"/>
      <c r="L118" s="198"/>
      <c r="M118" s="198"/>
      <c r="O118" s="198"/>
      <c r="P118" s="198"/>
      <c r="Q118" s="198"/>
      <c r="R118" s="198"/>
      <c r="S118" s="198"/>
      <c r="T118" s="198"/>
      <c r="U118" s="198"/>
      <c r="V118" s="198"/>
      <c r="W118" s="198"/>
      <c r="X118" s="198"/>
      <c r="Y118" s="197"/>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c r="IJ118" s="198"/>
      <c r="IK118" s="198"/>
      <c r="IL118" s="198"/>
      <c r="IM118" s="198"/>
      <c r="IN118" s="198"/>
      <c r="IO118" s="198"/>
      <c r="IP118" s="198"/>
      <c r="IQ118" s="198"/>
      <c r="IR118" s="198"/>
      <c r="IS118" s="198"/>
      <c r="IT118" s="198"/>
      <c r="IU118" s="198"/>
      <c r="IV118" s="198"/>
    </row>
    <row r="119" spans="1:256" ht="11.25" customHeight="1">
      <c r="A119" s="198"/>
      <c r="B119" s="198"/>
      <c r="C119" s="198"/>
      <c r="D119" s="198"/>
      <c r="E119" s="198"/>
      <c r="F119" s="198"/>
      <c r="G119" s="198"/>
      <c r="H119" s="198"/>
      <c r="I119" s="198"/>
      <c r="J119" s="198"/>
      <c r="L119" s="198"/>
      <c r="M119" s="198"/>
      <c r="O119" s="198"/>
      <c r="P119" s="198"/>
      <c r="Q119" s="198"/>
      <c r="R119" s="198"/>
      <c r="S119" s="198"/>
      <c r="T119" s="198"/>
      <c r="U119" s="198"/>
      <c r="V119" s="198"/>
      <c r="W119" s="198"/>
      <c r="X119" s="198"/>
      <c r="Y119" s="197"/>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c r="IC119" s="198"/>
      <c r="ID119" s="198"/>
      <c r="IE119" s="198"/>
      <c r="IF119" s="198"/>
      <c r="IG119" s="198"/>
      <c r="IH119" s="198"/>
      <c r="II119" s="198"/>
      <c r="IJ119" s="198"/>
      <c r="IK119" s="198"/>
      <c r="IL119" s="198"/>
      <c r="IM119" s="198"/>
      <c r="IN119" s="198"/>
      <c r="IO119" s="198"/>
      <c r="IP119" s="198"/>
      <c r="IQ119" s="198"/>
      <c r="IR119" s="198"/>
      <c r="IS119" s="198"/>
      <c r="IT119" s="198"/>
      <c r="IU119" s="198"/>
      <c r="IV119" s="198"/>
    </row>
    <row r="120" spans="1:256" ht="11.25" customHeight="1">
      <c r="A120" s="198"/>
      <c r="B120" s="198"/>
      <c r="C120" s="198"/>
      <c r="D120" s="198"/>
      <c r="E120" s="198"/>
      <c r="F120" s="198"/>
      <c r="G120" s="198"/>
      <c r="H120" s="198"/>
      <c r="I120" s="198"/>
      <c r="J120" s="198"/>
      <c r="L120" s="198"/>
      <c r="M120" s="198"/>
      <c r="O120" s="198"/>
      <c r="P120" s="198"/>
      <c r="Q120" s="198"/>
      <c r="R120" s="198"/>
      <c r="S120" s="198"/>
      <c r="T120" s="198"/>
      <c r="U120" s="198"/>
      <c r="V120" s="198"/>
      <c r="W120" s="198"/>
      <c r="X120" s="198"/>
      <c r="Y120" s="197"/>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c r="IC120" s="198"/>
      <c r="ID120" s="198"/>
      <c r="IE120" s="198"/>
      <c r="IF120" s="198"/>
      <c r="IG120" s="198"/>
      <c r="IH120" s="198"/>
      <c r="II120" s="198"/>
      <c r="IJ120" s="198"/>
      <c r="IK120" s="198"/>
      <c r="IL120" s="198"/>
      <c r="IM120" s="198"/>
      <c r="IN120" s="198"/>
      <c r="IO120" s="198"/>
      <c r="IP120" s="198"/>
      <c r="IQ120" s="198"/>
      <c r="IR120" s="198"/>
      <c r="IS120" s="198"/>
      <c r="IT120" s="198"/>
      <c r="IU120" s="198"/>
      <c r="IV120" s="198"/>
    </row>
    <row r="121" spans="1:256" ht="11.25" customHeight="1">
      <c r="A121" s="198"/>
      <c r="B121" s="198"/>
      <c r="C121" s="198"/>
      <c r="D121" s="198"/>
      <c r="E121" s="198"/>
      <c r="F121" s="198"/>
      <c r="G121" s="198"/>
      <c r="H121" s="198"/>
      <c r="I121" s="198"/>
      <c r="J121" s="198"/>
      <c r="L121" s="198"/>
      <c r="M121" s="198"/>
      <c r="O121" s="198"/>
      <c r="P121" s="198"/>
      <c r="Q121" s="198"/>
      <c r="R121" s="198"/>
      <c r="S121" s="198"/>
      <c r="T121" s="198"/>
      <c r="U121" s="198"/>
      <c r="V121" s="198"/>
      <c r="W121" s="198"/>
      <c r="X121" s="198"/>
      <c r="Y121" s="197"/>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c r="HO121" s="198"/>
      <c r="HP121" s="198"/>
      <c r="HQ121" s="198"/>
      <c r="HR121" s="198"/>
      <c r="HS121" s="198"/>
      <c r="HT121" s="198"/>
      <c r="HU121" s="198"/>
      <c r="HV121" s="198"/>
      <c r="HW121" s="198"/>
      <c r="HX121" s="198"/>
      <c r="HY121" s="198"/>
      <c r="HZ121" s="198"/>
      <c r="IA121" s="198"/>
      <c r="IB121" s="198"/>
      <c r="IC121" s="198"/>
      <c r="ID121" s="198"/>
      <c r="IE121" s="198"/>
      <c r="IF121" s="198"/>
      <c r="IG121" s="198"/>
      <c r="IH121" s="198"/>
      <c r="II121" s="198"/>
      <c r="IJ121" s="198"/>
      <c r="IK121" s="198"/>
      <c r="IL121" s="198"/>
      <c r="IM121" s="198"/>
      <c r="IN121" s="198"/>
      <c r="IO121" s="198"/>
      <c r="IP121" s="198"/>
      <c r="IQ121" s="198"/>
      <c r="IR121" s="198"/>
      <c r="IS121" s="198"/>
      <c r="IT121" s="198"/>
      <c r="IU121" s="198"/>
      <c r="IV121" s="198"/>
    </row>
    <row r="122" spans="1:256" ht="11.25" customHeight="1">
      <c r="A122" s="198"/>
      <c r="B122" s="198"/>
      <c r="C122" s="198"/>
      <c r="D122" s="198"/>
      <c r="E122" s="198"/>
      <c r="F122" s="198"/>
      <c r="G122" s="198"/>
      <c r="H122" s="198"/>
      <c r="I122" s="198"/>
      <c r="J122" s="198"/>
      <c r="L122" s="198"/>
      <c r="M122" s="198"/>
      <c r="O122" s="198"/>
      <c r="P122" s="198"/>
      <c r="Q122" s="198"/>
      <c r="R122" s="198"/>
      <c r="S122" s="198"/>
      <c r="T122" s="198"/>
      <c r="U122" s="198"/>
      <c r="V122" s="198"/>
      <c r="W122" s="198"/>
      <c r="X122" s="198"/>
      <c r="Y122" s="197"/>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c r="IQ122" s="198"/>
      <c r="IR122" s="198"/>
      <c r="IS122" s="198"/>
      <c r="IT122" s="198"/>
      <c r="IU122" s="198"/>
      <c r="IV122" s="198"/>
    </row>
    <row r="123" spans="1:256" ht="11.25" customHeight="1">
      <c r="A123" s="198"/>
      <c r="B123" s="198"/>
      <c r="C123" s="198"/>
      <c r="D123" s="198"/>
      <c r="E123" s="198"/>
      <c r="F123" s="198"/>
      <c r="G123" s="198"/>
      <c r="H123" s="198"/>
      <c r="I123" s="198"/>
      <c r="J123" s="198"/>
      <c r="L123" s="198"/>
      <c r="M123" s="198"/>
      <c r="O123" s="198"/>
      <c r="P123" s="198"/>
      <c r="Q123" s="198"/>
      <c r="R123" s="198"/>
      <c r="S123" s="198"/>
      <c r="T123" s="198"/>
      <c r="U123" s="198"/>
      <c r="V123" s="198"/>
      <c r="W123" s="198"/>
      <c r="X123" s="198"/>
      <c r="Y123" s="197"/>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c r="IC123" s="198"/>
      <c r="ID123" s="198"/>
      <c r="IE123" s="198"/>
      <c r="IF123" s="198"/>
      <c r="IG123" s="198"/>
      <c r="IH123" s="198"/>
      <c r="II123" s="198"/>
      <c r="IJ123" s="198"/>
      <c r="IK123" s="198"/>
      <c r="IL123" s="198"/>
      <c r="IM123" s="198"/>
      <c r="IN123" s="198"/>
      <c r="IO123" s="198"/>
      <c r="IP123" s="198"/>
      <c r="IQ123" s="198"/>
      <c r="IR123" s="198"/>
      <c r="IS123" s="198"/>
      <c r="IT123" s="198"/>
      <c r="IU123" s="198"/>
      <c r="IV123" s="198"/>
    </row>
    <row r="124" spans="1:256" ht="11.25" customHeight="1">
      <c r="A124" s="198"/>
      <c r="B124" s="198"/>
      <c r="C124" s="198"/>
      <c r="D124" s="198"/>
      <c r="E124" s="198"/>
      <c r="F124" s="198"/>
      <c r="G124" s="198"/>
      <c r="H124" s="198"/>
      <c r="I124" s="198"/>
      <c r="J124" s="198"/>
      <c r="L124" s="198"/>
      <c r="M124" s="198"/>
      <c r="O124" s="198"/>
      <c r="P124" s="198"/>
      <c r="Q124" s="198"/>
      <c r="R124" s="198"/>
      <c r="S124" s="198"/>
      <c r="T124" s="198"/>
      <c r="U124" s="198"/>
      <c r="V124" s="198"/>
      <c r="W124" s="198"/>
      <c r="X124" s="198"/>
      <c r="Y124" s="197"/>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c r="IC124" s="198"/>
      <c r="ID124" s="198"/>
      <c r="IE124" s="198"/>
      <c r="IF124" s="198"/>
      <c r="IG124" s="198"/>
      <c r="IH124" s="198"/>
      <c r="II124" s="198"/>
      <c r="IJ124" s="198"/>
      <c r="IK124" s="198"/>
      <c r="IL124" s="198"/>
      <c r="IM124" s="198"/>
      <c r="IN124" s="198"/>
      <c r="IO124" s="198"/>
      <c r="IP124" s="198"/>
      <c r="IQ124" s="198"/>
      <c r="IR124" s="198"/>
      <c r="IS124" s="198"/>
      <c r="IT124" s="198"/>
      <c r="IU124" s="198"/>
      <c r="IV124" s="198"/>
    </row>
    <row r="125" spans="1:256" ht="11.25" customHeight="1">
      <c r="A125" s="198"/>
      <c r="B125" s="198"/>
      <c r="C125" s="198"/>
      <c r="D125" s="198"/>
      <c r="E125" s="198"/>
      <c r="F125" s="198"/>
      <c r="G125" s="198"/>
      <c r="H125" s="198"/>
      <c r="I125" s="198"/>
      <c r="J125" s="198"/>
      <c r="L125" s="198"/>
      <c r="M125" s="198"/>
      <c r="O125" s="198"/>
      <c r="P125" s="198"/>
      <c r="Q125" s="198"/>
      <c r="R125" s="198"/>
      <c r="S125" s="198"/>
      <c r="T125" s="198"/>
      <c r="U125" s="198"/>
      <c r="V125" s="198"/>
      <c r="W125" s="198"/>
      <c r="X125" s="198"/>
      <c r="Y125" s="197"/>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c r="IC125" s="198"/>
      <c r="ID125" s="198"/>
      <c r="IE125" s="198"/>
      <c r="IF125" s="198"/>
      <c r="IG125" s="198"/>
      <c r="IH125" s="198"/>
      <c r="II125" s="198"/>
      <c r="IJ125" s="198"/>
      <c r="IK125" s="198"/>
      <c r="IL125" s="198"/>
      <c r="IM125" s="198"/>
      <c r="IN125" s="198"/>
      <c r="IO125" s="198"/>
      <c r="IP125" s="198"/>
      <c r="IQ125" s="198"/>
      <c r="IR125" s="198"/>
      <c r="IS125" s="198"/>
      <c r="IT125" s="198"/>
      <c r="IU125" s="198"/>
      <c r="IV125" s="198"/>
    </row>
    <row r="126" spans="1:256" ht="11.25" customHeight="1">
      <c r="A126" s="198"/>
      <c r="B126" s="198"/>
      <c r="C126" s="198"/>
      <c r="D126" s="198"/>
      <c r="E126" s="198"/>
      <c r="F126" s="198"/>
      <c r="G126" s="198"/>
      <c r="H126" s="198"/>
      <c r="I126" s="198"/>
      <c r="J126" s="198"/>
      <c r="L126" s="198"/>
      <c r="M126" s="198"/>
      <c r="O126" s="198"/>
      <c r="P126" s="198"/>
      <c r="Q126" s="198"/>
      <c r="R126" s="198"/>
      <c r="S126" s="198"/>
      <c r="T126" s="198"/>
      <c r="U126" s="198"/>
      <c r="V126" s="198"/>
      <c r="W126" s="198"/>
      <c r="X126" s="198"/>
      <c r="Y126" s="197"/>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c r="IJ126" s="198"/>
      <c r="IK126" s="198"/>
      <c r="IL126" s="198"/>
      <c r="IM126" s="198"/>
      <c r="IN126" s="198"/>
      <c r="IO126" s="198"/>
      <c r="IP126" s="198"/>
      <c r="IQ126" s="198"/>
      <c r="IR126" s="198"/>
      <c r="IS126" s="198"/>
      <c r="IT126" s="198"/>
      <c r="IU126" s="198"/>
      <c r="IV126" s="198"/>
    </row>
    <row r="127" spans="1:256" ht="11.25" customHeight="1">
      <c r="A127" s="198"/>
      <c r="B127" s="198"/>
      <c r="C127" s="198"/>
      <c r="D127" s="198"/>
      <c r="E127" s="198"/>
      <c r="F127" s="198"/>
      <c r="G127" s="198"/>
      <c r="H127" s="198"/>
      <c r="I127" s="198"/>
      <c r="J127" s="198"/>
      <c r="L127" s="198"/>
      <c r="M127" s="198"/>
      <c r="O127" s="198"/>
      <c r="P127" s="198"/>
      <c r="Q127" s="198"/>
      <c r="R127" s="198"/>
      <c r="S127" s="198"/>
      <c r="T127" s="198"/>
      <c r="U127" s="198"/>
      <c r="V127" s="198"/>
      <c r="W127" s="198"/>
      <c r="X127" s="198"/>
      <c r="Y127" s="197"/>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c r="IC127" s="198"/>
      <c r="ID127" s="198"/>
      <c r="IE127" s="198"/>
      <c r="IF127" s="198"/>
      <c r="IG127" s="198"/>
      <c r="IH127" s="198"/>
      <c r="II127" s="198"/>
      <c r="IJ127" s="198"/>
      <c r="IK127" s="198"/>
      <c r="IL127" s="198"/>
      <c r="IM127" s="198"/>
      <c r="IN127" s="198"/>
      <c r="IO127" s="198"/>
      <c r="IP127" s="198"/>
      <c r="IQ127" s="198"/>
      <c r="IR127" s="198"/>
      <c r="IS127" s="198"/>
      <c r="IT127" s="198"/>
      <c r="IU127" s="198"/>
      <c r="IV127" s="198"/>
    </row>
    <row r="128" spans="1:256" ht="11.25" customHeight="1">
      <c r="A128" s="198"/>
      <c r="B128" s="198"/>
      <c r="C128" s="198"/>
      <c r="D128" s="198"/>
      <c r="E128" s="198"/>
      <c r="F128" s="198"/>
      <c r="G128" s="198"/>
      <c r="H128" s="198"/>
      <c r="I128" s="198"/>
      <c r="J128" s="198"/>
      <c r="L128" s="198"/>
      <c r="M128" s="198"/>
      <c r="O128" s="198"/>
      <c r="P128" s="198"/>
      <c r="Q128" s="198"/>
      <c r="R128" s="198"/>
      <c r="S128" s="198"/>
      <c r="T128" s="198"/>
      <c r="U128" s="198"/>
      <c r="V128" s="198"/>
      <c r="W128" s="198"/>
      <c r="X128" s="198"/>
      <c r="Y128" s="197"/>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c r="IC128" s="198"/>
      <c r="ID128" s="198"/>
      <c r="IE128" s="198"/>
      <c r="IF128" s="198"/>
      <c r="IG128" s="198"/>
      <c r="IH128" s="198"/>
      <c r="II128" s="198"/>
      <c r="IJ128" s="198"/>
      <c r="IK128" s="198"/>
      <c r="IL128" s="198"/>
      <c r="IM128" s="198"/>
      <c r="IN128" s="198"/>
      <c r="IO128" s="198"/>
      <c r="IP128" s="198"/>
      <c r="IQ128" s="198"/>
      <c r="IR128" s="198"/>
      <c r="IS128" s="198"/>
      <c r="IT128" s="198"/>
      <c r="IU128" s="198"/>
      <c r="IV128" s="198"/>
    </row>
    <row r="129" spans="1:256" ht="11.25" customHeight="1">
      <c r="A129" s="198"/>
      <c r="B129" s="198"/>
      <c r="C129" s="198"/>
      <c r="D129" s="198"/>
      <c r="E129" s="198"/>
      <c r="F129" s="198"/>
      <c r="G129" s="198"/>
      <c r="H129" s="198"/>
      <c r="I129" s="198"/>
      <c r="J129" s="198"/>
      <c r="L129" s="198"/>
      <c r="M129" s="198"/>
      <c r="O129" s="198"/>
      <c r="P129" s="198"/>
      <c r="Q129" s="198"/>
      <c r="R129" s="198"/>
      <c r="S129" s="198"/>
      <c r="T129" s="198"/>
      <c r="U129" s="198"/>
      <c r="V129" s="198"/>
      <c r="W129" s="198"/>
      <c r="X129" s="198"/>
      <c r="Y129" s="197"/>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c r="IC129" s="198"/>
      <c r="ID129" s="198"/>
      <c r="IE129" s="198"/>
      <c r="IF129" s="198"/>
      <c r="IG129" s="198"/>
      <c r="IH129" s="198"/>
      <c r="II129" s="198"/>
      <c r="IJ129" s="198"/>
      <c r="IK129" s="198"/>
      <c r="IL129" s="198"/>
      <c r="IM129" s="198"/>
      <c r="IN129" s="198"/>
      <c r="IO129" s="198"/>
      <c r="IP129" s="198"/>
      <c r="IQ129" s="198"/>
      <c r="IR129" s="198"/>
      <c r="IS129" s="198"/>
      <c r="IT129" s="198"/>
      <c r="IU129" s="198"/>
      <c r="IV129" s="198"/>
    </row>
    <row r="130" spans="1:256" ht="11.25" customHeight="1">
      <c r="A130" s="198"/>
      <c r="B130" s="198"/>
      <c r="C130" s="198"/>
      <c r="D130" s="198"/>
      <c r="E130" s="198"/>
      <c r="F130" s="198"/>
      <c r="G130" s="198"/>
      <c r="H130" s="198"/>
      <c r="I130" s="198"/>
      <c r="J130" s="198"/>
      <c r="L130" s="198"/>
      <c r="M130" s="198"/>
      <c r="O130" s="198"/>
      <c r="P130" s="198"/>
      <c r="Q130" s="198"/>
      <c r="R130" s="198"/>
      <c r="S130" s="198"/>
      <c r="T130" s="198"/>
      <c r="U130" s="198"/>
      <c r="V130" s="198"/>
      <c r="W130" s="198"/>
      <c r="X130" s="198"/>
      <c r="Y130" s="197"/>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c r="IJ130" s="198"/>
      <c r="IK130" s="198"/>
      <c r="IL130" s="198"/>
      <c r="IM130" s="198"/>
      <c r="IN130" s="198"/>
      <c r="IO130" s="198"/>
      <c r="IP130" s="198"/>
      <c r="IQ130" s="198"/>
      <c r="IR130" s="198"/>
      <c r="IS130" s="198"/>
      <c r="IT130" s="198"/>
      <c r="IU130" s="198"/>
      <c r="IV130" s="198"/>
    </row>
    <row r="131" spans="1:256" ht="11.25" customHeight="1">
      <c r="A131" s="198"/>
      <c r="B131" s="198"/>
      <c r="C131" s="198"/>
      <c r="D131" s="198"/>
      <c r="E131" s="198"/>
      <c r="F131" s="198"/>
      <c r="G131" s="198"/>
      <c r="H131" s="198"/>
      <c r="I131" s="198"/>
      <c r="J131" s="198"/>
      <c r="L131" s="198"/>
      <c r="M131" s="198"/>
      <c r="O131" s="198"/>
      <c r="P131" s="198"/>
      <c r="Q131" s="198"/>
      <c r="R131" s="198"/>
      <c r="S131" s="198"/>
      <c r="T131" s="198"/>
      <c r="U131" s="198"/>
      <c r="V131" s="198"/>
      <c r="W131" s="198"/>
      <c r="X131" s="198"/>
      <c r="Y131" s="197"/>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c r="IC131" s="198"/>
      <c r="ID131" s="198"/>
      <c r="IE131" s="198"/>
      <c r="IF131" s="198"/>
      <c r="IG131" s="198"/>
      <c r="IH131" s="198"/>
      <c r="II131" s="198"/>
      <c r="IJ131" s="198"/>
      <c r="IK131" s="198"/>
      <c r="IL131" s="198"/>
      <c r="IM131" s="198"/>
      <c r="IN131" s="198"/>
      <c r="IO131" s="198"/>
      <c r="IP131" s="198"/>
      <c r="IQ131" s="198"/>
      <c r="IR131" s="198"/>
      <c r="IS131" s="198"/>
      <c r="IT131" s="198"/>
      <c r="IU131" s="198"/>
      <c r="IV131" s="198"/>
    </row>
    <row r="132" spans="1:256" ht="11.25" customHeight="1">
      <c r="A132" s="198"/>
      <c r="B132" s="198"/>
      <c r="C132" s="198"/>
      <c r="D132" s="198"/>
      <c r="E132" s="198"/>
      <c r="F132" s="198"/>
      <c r="G132" s="198"/>
      <c r="H132" s="198"/>
      <c r="I132" s="198"/>
      <c r="J132" s="198"/>
      <c r="L132" s="198"/>
      <c r="M132" s="198"/>
      <c r="O132" s="198"/>
      <c r="P132" s="198"/>
      <c r="Q132" s="198"/>
      <c r="R132" s="198"/>
      <c r="S132" s="198"/>
      <c r="T132" s="198"/>
      <c r="U132" s="198"/>
      <c r="V132" s="198"/>
      <c r="W132" s="198"/>
      <c r="X132" s="198"/>
      <c r="Y132" s="197"/>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c r="IQ132" s="198"/>
      <c r="IR132" s="198"/>
      <c r="IS132" s="198"/>
      <c r="IT132" s="198"/>
      <c r="IU132" s="198"/>
      <c r="IV132" s="198"/>
    </row>
    <row r="133" spans="1:256" ht="11.25" customHeight="1">
      <c r="A133" s="198"/>
      <c r="B133" s="198"/>
      <c r="C133" s="198"/>
      <c r="D133" s="198"/>
      <c r="E133" s="198"/>
      <c r="F133" s="198"/>
      <c r="G133" s="198"/>
      <c r="H133" s="198"/>
      <c r="I133" s="198"/>
      <c r="J133" s="198"/>
      <c r="L133" s="198"/>
      <c r="M133" s="198"/>
      <c r="O133" s="198"/>
      <c r="P133" s="198"/>
      <c r="Q133" s="198"/>
      <c r="R133" s="198"/>
      <c r="S133" s="198"/>
      <c r="T133" s="198"/>
      <c r="U133" s="198"/>
      <c r="V133" s="198"/>
      <c r="W133" s="198"/>
      <c r="X133" s="198"/>
      <c r="Y133" s="197"/>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c r="HO133" s="198"/>
      <c r="HP133" s="198"/>
      <c r="HQ133" s="198"/>
      <c r="HR133" s="198"/>
      <c r="HS133" s="198"/>
      <c r="HT133" s="198"/>
      <c r="HU133" s="198"/>
      <c r="HV133" s="198"/>
      <c r="HW133" s="198"/>
      <c r="HX133" s="198"/>
      <c r="HY133" s="198"/>
      <c r="HZ133" s="198"/>
      <c r="IA133" s="198"/>
      <c r="IB133" s="198"/>
      <c r="IC133" s="198"/>
      <c r="ID133" s="198"/>
      <c r="IE133" s="198"/>
      <c r="IF133" s="198"/>
      <c r="IG133" s="198"/>
      <c r="IH133" s="198"/>
      <c r="II133" s="198"/>
      <c r="IJ133" s="198"/>
      <c r="IK133" s="198"/>
      <c r="IL133" s="198"/>
      <c r="IM133" s="198"/>
      <c r="IN133" s="198"/>
      <c r="IO133" s="198"/>
      <c r="IP133" s="198"/>
      <c r="IQ133" s="198"/>
      <c r="IR133" s="198"/>
      <c r="IS133" s="198"/>
      <c r="IT133" s="198"/>
      <c r="IU133" s="198"/>
      <c r="IV133" s="198"/>
    </row>
    <row r="134" spans="1:256" ht="11.25" customHeight="1">
      <c r="A134" s="198"/>
      <c r="B134" s="198"/>
      <c r="C134" s="198"/>
      <c r="D134" s="198"/>
      <c r="E134" s="198"/>
      <c r="F134" s="198"/>
      <c r="G134" s="198"/>
      <c r="H134" s="198"/>
      <c r="I134" s="198"/>
      <c r="J134" s="198"/>
      <c r="L134" s="198"/>
      <c r="M134" s="198"/>
      <c r="O134" s="198"/>
      <c r="P134" s="198"/>
      <c r="Q134" s="198"/>
      <c r="R134" s="198"/>
      <c r="S134" s="198"/>
      <c r="T134" s="198"/>
      <c r="U134" s="198"/>
      <c r="V134" s="198"/>
      <c r="W134" s="198"/>
      <c r="X134" s="198"/>
      <c r="Y134" s="197"/>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c r="IQ134" s="198"/>
      <c r="IR134" s="198"/>
      <c r="IS134" s="198"/>
      <c r="IT134" s="198"/>
      <c r="IU134" s="198"/>
      <c r="IV134" s="198"/>
    </row>
    <row r="135" spans="1:256" ht="11.25" customHeight="1">
      <c r="A135" s="198"/>
      <c r="B135" s="198"/>
      <c r="C135" s="198"/>
      <c r="D135" s="198"/>
      <c r="E135" s="198"/>
      <c r="F135" s="198"/>
      <c r="G135" s="198"/>
      <c r="H135" s="198"/>
      <c r="I135" s="198"/>
      <c r="J135" s="198"/>
      <c r="L135" s="198"/>
      <c r="M135" s="198"/>
      <c r="O135" s="198"/>
      <c r="P135" s="198"/>
      <c r="Q135" s="198"/>
      <c r="R135" s="198"/>
      <c r="S135" s="198"/>
      <c r="T135" s="198"/>
      <c r="U135" s="198"/>
      <c r="V135" s="198"/>
      <c r="W135" s="198"/>
      <c r="X135" s="198"/>
      <c r="Y135" s="197"/>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c r="IC135" s="198"/>
      <c r="ID135" s="198"/>
      <c r="IE135" s="198"/>
      <c r="IF135" s="198"/>
      <c r="IG135" s="198"/>
      <c r="IH135" s="198"/>
      <c r="II135" s="198"/>
      <c r="IJ135" s="198"/>
      <c r="IK135" s="198"/>
      <c r="IL135" s="198"/>
      <c r="IM135" s="198"/>
      <c r="IN135" s="198"/>
      <c r="IO135" s="198"/>
      <c r="IP135" s="198"/>
      <c r="IQ135" s="198"/>
      <c r="IR135" s="198"/>
      <c r="IS135" s="198"/>
      <c r="IT135" s="198"/>
      <c r="IU135" s="198"/>
      <c r="IV135" s="198"/>
    </row>
    <row r="136" spans="1:256" ht="11.25" customHeight="1">
      <c r="A136" s="198"/>
      <c r="B136" s="198"/>
      <c r="C136" s="198"/>
      <c r="D136" s="198"/>
      <c r="E136" s="198"/>
      <c r="F136" s="198"/>
      <c r="G136" s="198"/>
      <c r="H136" s="198"/>
      <c r="I136" s="198"/>
      <c r="J136" s="198"/>
      <c r="L136" s="198"/>
      <c r="M136" s="198"/>
      <c r="O136" s="198"/>
      <c r="P136" s="198"/>
      <c r="Q136" s="198"/>
      <c r="R136" s="198"/>
      <c r="S136" s="198"/>
      <c r="T136" s="198"/>
      <c r="U136" s="198"/>
      <c r="V136" s="198"/>
      <c r="W136" s="198"/>
      <c r="X136" s="198"/>
      <c r="Y136" s="197"/>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c r="IC136" s="198"/>
      <c r="ID136" s="198"/>
      <c r="IE136" s="198"/>
      <c r="IF136" s="198"/>
      <c r="IG136" s="198"/>
      <c r="IH136" s="198"/>
      <c r="II136" s="198"/>
      <c r="IJ136" s="198"/>
      <c r="IK136" s="198"/>
      <c r="IL136" s="198"/>
      <c r="IM136" s="198"/>
      <c r="IN136" s="198"/>
      <c r="IO136" s="198"/>
      <c r="IP136" s="198"/>
      <c r="IQ136" s="198"/>
      <c r="IR136" s="198"/>
      <c r="IS136" s="198"/>
      <c r="IT136" s="198"/>
      <c r="IU136" s="198"/>
      <c r="IV136" s="198"/>
    </row>
    <row r="137" spans="1:256" ht="11.25" customHeight="1">
      <c r="A137" s="198"/>
      <c r="B137" s="198"/>
      <c r="C137" s="198"/>
      <c r="D137" s="198"/>
      <c r="E137" s="198"/>
      <c r="F137" s="198"/>
      <c r="G137" s="198"/>
      <c r="H137" s="198"/>
      <c r="I137" s="198"/>
      <c r="J137" s="198"/>
      <c r="L137" s="198"/>
      <c r="M137" s="198"/>
      <c r="O137" s="198"/>
      <c r="P137" s="198"/>
      <c r="Q137" s="198"/>
      <c r="R137" s="198"/>
      <c r="S137" s="198"/>
      <c r="T137" s="198"/>
      <c r="U137" s="198"/>
      <c r="V137" s="198"/>
      <c r="W137" s="198"/>
      <c r="X137" s="198"/>
      <c r="Y137" s="197"/>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c r="HO137" s="198"/>
      <c r="HP137" s="198"/>
      <c r="HQ137" s="198"/>
      <c r="HR137" s="198"/>
      <c r="HS137" s="198"/>
      <c r="HT137" s="198"/>
      <c r="HU137" s="198"/>
      <c r="HV137" s="198"/>
      <c r="HW137" s="198"/>
      <c r="HX137" s="198"/>
      <c r="HY137" s="198"/>
      <c r="HZ137" s="198"/>
      <c r="IA137" s="198"/>
      <c r="IB137" s="198"/>
      <c r="IC137" s="198"/>
      <c r="ID137" s="198"/>
      <c r="IE137" s="198"/>
      <c r="IF137" s="198"/>
      <c r="IG137" s="198"/>
      <c r="IH137" s="198"/>
      <c r="II137" s="198"/>
      <c r="IJ137" s="198"/>
      <c r="IK137" s="198"/>
      <c r="IL137" s="198"/>
      <c r="IM137" s="198"/>
      <c r="IN137" s="198"/>
      <c r="IO137" s="198"/>
      <c r="IP137" s="198"/>
      <c r="IQ137" s="198"/>
      <c r="IR137" s="198"/>
      <c r="IS137" s="198"/>
      <c r="IT137" s="198"/>
      <c r="IU137" s="198"/>
      <c r="IV137" s="198"/>
    </row>
    <row r="138" spans="1:256" ht="11.25" customHeight="1">
      <c r="A138" s="198"/>
      <c r="B138" s="198"/>
      <c r="C138" s="198"/>
      <c r="D138" s="198"/>
      <c r="E138" s="198"/>
      <c r="F138" s="198"/>
      <c r="G138" s="198"/>
      <c r="H138" s="198"/>
      <c r="I138" s="198"/>
      <c r="J138" s="198"/>
      <c r="L138" s="198"/>
      <c r="M138" s="198"/>
      <c r="O138" s="198"/>
      <c r="P138" s="198"/>
      <c r="Q138" s="198"/>
      <c r="R138" s="198"/>
      <c r="S138" s="198"/>
      <c r="T138" s="198"/>
      <c r="U138" s="198"/>
      <c r="V138" s="198"/>
      <c r="W138" s="198"/>
      <c r="X138" s="198"/>
      <c r="Y138" s="197"/>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c r="IC138" s="198"/>
      <c r="ID138" s="198"/>
      <c r="IE138" s="198"/>
      <c r="IF138" s="198"/>
      <c r="IG138" s="198"/>
      <c r="IH138" s="198"/>
      <c r="II138" s="198"/>
      <c r="IJ138" s="198"/>
      <c r="IK138" s="198"/>
      <c r="IL138" s="198"/>
      <c r="IM138" s="198"/>
      <c r="IN138" s="198"/>
      <c r="IO138" s="198"/>
      <c r="IP138" s="198"/>
      <c r="IQ138" s="198"/>
      <c r="IR138" s="198"/>
      <c r="IS138" s="198"/>
      <c r="IT138" s="198"/>
      <c r="IU138" s="198"/>
      <c r="IV138" s="198"/>
    </row>
    <row r="139" spans="1:256" ht="11.25" customHeight="1">
      <c r="A139" s="198"/>
      <c r="B139" s="198"/>
      <c r="C139" s="198"/>
      <c r="D139" s="198"/>
      <c r="E139" s="198"/>
      <c r="F139" s="198"/>
      <c r="G139" s="198"/>
      <c r="H139" s="198"/>
      <c r="I139" s="198"/>
      <c r="J139" s="198"/>
      <c r="L139" s="198"/>
      <c r="M139" s="198"/>
      <c r="O139" s="198"/>
      <c r="P139" s="198"/>
      <c r="Q139" s="198"/>
      <c r="R139" s="198"/>
      <c r="S139" s="198"/>
      <c r="T139" s="198"/>
      <c r="U139" s="198"/>
      <c r="V139" s="198"/>
      <c r="W139" s="198"/>
      <c r="X139" s="198"/>
      <c r="Y139" s="197"/>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row>
    <row r="140" spans="1:256" ht="11.25" customHeight="1">
      <c r="A140" s="198"/>
      <c r="B140" s="198"/>
      <c r="C140" s="198"/>
      <c r="D140" s="198"/>
      <c r="E140" s="198"/>
      <c r="F140" s="198"/>
      <c r="G140" s="198"/>
      <c r="H140" s="198"/>
      <c r="I140" s="198"/>
      <c r="J140" s="198"/>
      <c r="L140" s="198"/>
      <c r="M140" s="198"/>
      <c r="O140" s="198"/>
      <c r="P140" s="198"/>
      <c r="Q140" s="198"/>
      <c r="R140" s="198"/>
      <c r="S140" s="198"/>
      <c r="T140" s="198"/>
      <c r="U140" s="198"/>
      <c r="V140" s="198"/>
      <c r="W140" s="198"/>
      <c r="X140" s="198"/>
      <c r="Y140" s="197"/>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c r="IC140" s="198"/>
      <c r="ID140" s="198"/>
      <c r="IE140" s="198"/>
      <c r="IF140" s="198"/>
      <c r="IG140" s="198"/>
      <c r="IH140" s="198"/>
      <c r="II140" s="198"/>
      <c r="IJ140" s="198"/>
      <c r="IK140" s="198"/>
      <c r="IL140" s="198"/>
      <c r="IM140" s="198"/>
      <c r="IN140" s="198"/>
      <c r="IO140" s="198"/>
      <c r="IP140" s="198"/>
      <c r="IQ140" s="198"/>
      <c r="IR140" s="198"/>
      <c r="IS140" s="198"/>
      <c r="IT140" s="198"/>
      <c r="IU140" s="198"/>
      <c r="IV140" s="198"/>
    </row>
    <row r="141" spans="1:256" ht="11.25" customHeight="1">
      <c r="A141" s="198"/>
      <c r="B141" s="198"/>
      <c r="C141" s="198"/>
      <c r="D141" s="198"/>
      <c r="E141" s="198"/>
      <c r="F141" s="198"/>
      <c r="G141" s="198"/>
      <c r="H141" s="198"/>
      <c r="I141" s="198"/>
      <c r="J141" s="198"/>
      <c r="L141" s="198"/>
      <c r="M141" s="198"/>
      <c r="O141" s="198"/>
      <c r="P141" s="198"/>
      <c r="Q141" s="198"/>
      <c r="R141" s="198"/>
      <c r="S141" s="198"/>
      <c r="T141" s="198"/>
      <c r="U141" s="198"/>
      <c r="V141" s="198"/>
      <c r="W141" s="198"/>
      <c r="X141" s="198"/>
      <c r="Y141" s="197"/>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c r="IC141" s="198"/>
      <c r="ID141" s="198"/>
      <c r="IE141" s="198"/>
      <c r="IF141" s="198"/>
      <c r="IG141" s="198"/>
      <c r="IH141" s="198"/>
      <c r="II141" s="198"/>
      <c r="IJ141" s="198"/>
      <c r="IK141" s="198"/>
      <c r="IL141" s="198"/>
      <c r="IM141" s="198"/>
      <c r="IN141" s="198"/>
      <c r="IO141" s="198"/>
      <c r="IP141" s="198"/>
      <c r="IQ141" s="198"/>
      <c r="IR141" s="198"/>
      <c r="IS141" s="198"/>
      <c r="IT141" s="198"/>
      <c r="IU141" s="198"/>
      <c r="IV141" s="198"/>
    </row>
    <row r="142" spans="1:256" ht="11.25" customHeight="1">
      <c r="A142" s="198"/>
      <c r="B142" s="198"/>
      <c r="C142" s="198"/>
      <c r="D142" s="198"/>
      <c r="E142" s="198"/>
      <c r="F142" s="198"/>
      <c r="G142" s="198"/>
      <c r="H142" s="198"/>
      <c r="I142" s="198"/>
      <c r="J142" s="198"/>
      <c r="L142" s="198"/>
      <c r="M142" s="198"/>
      <c r="O142" s="198"/>
      <c r="P142" s="198"/>
      <c r="Q142" s="198"/>
      <c r="R142" s="198"/>
      <c r="S142" s="198"/>
      <c r="T142" s="198"/>
      <c r="U142" s="198"/>
      <c r="V142" s="198"/>
      <c r="W142" s="198"/>
      <c r="X142" s="198"/>
      <c r="Y142" s="197"/>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row>
    <row r="143" spans="1:256" ht="11.25" customHeight="1">
      <c r="A143" s="198"/>
      <c r="B143" s="198"/>
      <c r="C143" s="198"/>
      <c r="D143" s="198"/>
      <c r="E143" s="198"/>
      <c r="F143" s="198"/>
      <c r="G143" s="198"/>
      <c r="H143" s="198"/>
      <c r="I143" s="198"/>
      <c r="J143" s="198"/>
      <c r="L143" s="198"/>
      <c r="M143" s="198"/>
      <c r="O143" s="198"/>
      <c r="P143" s="198"/>
      <c r="Q143" s="198"/>
      <c r="R143" s="198"/>
      <c r="S143" s="198"/>
      <c r="T143" s="198"/>
      <c r="U143" s="198"/>
      <c r="V143" s="198"/>
      <c r="W143" s="198"/>
      <c r="X143" s="198"/>
      <c r="Y143" s="197"/>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c r="HO143" s="198"/>
      <c r="HP143" s="198"/>
      <c r="HQ143" s="198"/>
      <c r="HR143" s="198"/>
      <c r="HS143" s="198"/>
      <c r="HT143" s="198"/>
      <c r="HU143" s="198"/>
      <c r="HV143" s="198"/>
      <c r="HW143" s="198"/>
      <c r="HX143" s="198"/>
      <c r="HY143" s="198"/>
      <c r="HZ143" s="198"/>
      <c r="IA143" s="198"/>
      <c r="IB143" s="198"/>
      <c r="IC143" s="198"/>
      <c r="ID143" s="198"/>
      <c r="IE143" s="198"/>
      <c r="IF143" s="198"/>
      <c r="IG143" s="198"/>
      <c r="IH143" s="198"/>
      <c r="II143" s="198"/>
      <c r="IJ143" s="198"/>
      <c r="IK143" s="198"/>
      <c r="IL143" s="198"/>
      <c r="IM143" s="198"/>
      <c r="IN143" s="198"/>
      <c r="IO143" s="198"/>
      <c r="IP143" s="198"/>
      <c r="IQ143" s="198"/>
      <c r="IR143" s="198"/>
      <c r="IS143" s="198"/>
      <c r="IT143" s="198"/>
      <c r="IU143" s="198"/>
      <c r="IV143" s="198"/>
    </row>
    <row r="144" spans="1:256" ht="11.25" customHeight="1">
      <c r="A144" s="198"/>
      <c r="B144" s="198"/>
      <c r="C144" s="198"/>
      <c r="D144" s="198"/>
      <c r="E144" s="198"/>
      <c r="F144" s="198"/>
      <c r="G144" s="198"/>
      <c r="H144" s="198"/>
      <c r="I144" s="198"/>
      <c r="J144" s="198"/>
      <c r="L144" s="198"/>
      <c r="M144" s="198"/>
      <c r="O144" s="198"/>
      <c r="P144" s="198"/>
      <c r="Q144" s="198"/>
      <c r="R144" s="198"/>
      <c r="S144" s="198"/>
      <c r="T144" s="198"/>
      <c r="U144" s="198"/>
      <c r="V144" s="198"/>
      <c r="W144" s="198"/>
      <c r="X144" s="198"/>
      <c r="Y144" s="197"/>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c r="IC144" s="198"/>
      <c r="ID144" s="198"/>
      <c r="IE144" s="198"/>
      <c r="IF144" s="198"/>
      <c r="IG144" s="198"/>
      <c r="IH144" s="198"/>
      <c r="II144" s="198"/>
      <c r="IJ144" s="198"/>
      <c r="IK144" s="198"/>
      <c r="IL144" s="198"/>
      <c r="IM144" s="198"/>
      <c r="IN144" s="198"/>
      <c r="IO144" s="198"/>
      <c r="IP144" s="198"/>
      <c r="IQ144" s="198"/>
      <c r="IR144" s="198"/>
      <c r="IS144" s="198"/>
      <c r="IT144" s="198"/>
      <c r="IU144" s="198"/>
      <c r="IV144" s="198"/>
    </row>
    <row r="145" spans="1:256" ht="11.25" customHeight="1">
      <c r="A145" s="198"/>
      <c r="B145" s="198"/>
      <c r="C145" s="198"/>
      <c r="D145" s="198"/>
      <c r="E145" s="198"/>
      <c r="F145" s="198"/>
      <c r="G145" s="198"/>
      <c r="H145" s="198"/>
      <c r="I145" s="198"/>
      <c r="J145" s="198"/>
      <c r="L145" s="198"/>
      <c r="M145" s="198"/>
      <c r="O145" s="198"/>
      <c r="P145" s="198"/>
      <c r="Q145" s="198"/>
      <c r="R145" s="198"/>
      <c r="S145" s="198"/>
      <c r="T145" s="198"/>
      <c r="U145" s="198"/>
      <c r="V145" s="198"/>
      <c r="W145" s="198"/>
      <c r="X145" s="198"/>
      <c r="Y145" s="197"/>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c r="IC145" s="198"/>
      <c r="ID145" s="198"/>
      <c r="IE145" s="198"/>
      <c r="IF145" s="198"/>
      <c r="IG145" s="198"/>
      <c r="IH145" s="198"/>
      <c r="II145" s="198"/>
      <c r="IJ145" s="198"/>
      <c r="IK145" s="198"/>
      <c r="IL145" s="198"/>
      <c r="IM145" s="198"/>
      <c r="IN145" s="198"/>
      <c r="IO145" s="198"/>
      <c r="IP145" s="198"/>
      <c r="IQ145" s="198"/>
      <c r="IR145" s="198"/>
      <c r="IS145" s="198"/>
      <c r="IT145" s="198"/>
      <c r="IU145" s="198"/>
      <c r="IV145" s="198"/>
    </row>
    <row r="146" spans="1:256" ht="11.25" customHeight="1">
      <c r="A146" s="198"/>
      <c r="B146" s="198"/>
      <c r="C146" s="198"/>
      <c r="D146" s="198"/>
      <c r="E146" s="198"/>
      <c r="F146" s="198"/>
      <c r="G146" s="198"/>
      <c r="H146" s="198"/>
      <c r="I146" s="198"/>
      <c r="J146" s="198"/>
      <c r="L146" s="198"/>
      <c r="M146" s="198"/>
      <c r="O146" s="198"/>
      <c r="P146" s="198"/>
      <c r="Q146" s="198"/>
      <c r="R146" s="198"/>
      <c r="S146" s="198"/>
      <c r="T146" s="198"/>
      <c r="U146" s="198"/>
      <c r="V146" s="198"/>
      <c r="W146" s="198"/>
      <c r="X146" s="198"/>
      <c r="Y146" s="197"/>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c r="IC146" s="198"/>
      <c r="ID146" s="198"/>
      <c r="IE146" s="198"/>
      <c r="IF146" s="198"/>
      <c r="IG146" s="198"/>
      <c r="IH146" s="198"/>
      <c r="II146" s="198"/>
      <c r="IJ146" s="198"/>
      <c r="IK146" s="198"/>
      <c r="IL146" s="198"/>
      <c r="IM146" s="198"/>
      <c r="IN146" s="198"/>
      <c r="IO146" s="198"/>
      <c r="IP146" s="198"/>
      <c r="IQ146" s="198"/>
      <c r="IR146" s="198"/>
      <c r="IS146" s="198"/>
      <c r="IT146" s="198"/>
      <c r="IU146" s="198"/>
      <c r="IV146" s="198"/>
    </row>
    <row r="147" spans="1:256" ht="11.25" customHeight="1">
      <c r="A147" s="198"/>
      <c r="B147" s="198"/>
      <c r="C147" s="198"/>
      <c r="D147" s="198"/>
      <c r="E147" s="198"/>
      <c r="F147" s="198"/>
      <c r="G147" s="198"/>
      <c r="H147" s="198"/>
      <c r="I147" s="198"/>
      <c r="J147" s="198"/>
      <c r="L147" s="198"/>
      <c r="M147" s="198"/>
      <c r="O147" s="198"/>
      <c r="P147" s="198"/>
      <c r="Q147" s="198"/>
      <c r="R147" s="198"/>
      <c r="S147" s="198"/>
      <c r="T147" s="198"/>
      <c r="U147" s="198"/>
      <c r="V147" s="198"/>
      <c r="W147" s="198"/>
      <c r="X147" s="198"/>
      <c r="Y147" s="197"/>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c r="HO147" s="198"/>
      <c r="HP147" s="198"/>
      <c r="HQ147" s="198"/>
      <c r="HR147" s="198"/>
      <c r="HS147" s="198"/>
      <c r="HT147" s="198"/>
      <c r="HU147" s="198"/>
      <c r="HV147" s="198"/>
      <c r="HW147" s="198"/>
      <c r="HX147" s="198"/>
      <c r="HY147" s="198"/>
      <c r="HZ147" s="198"/>
      <c r="IA147" s="198"/>
      <c r="IB147" s="198"/>
      <c r="IC147" s="198"/>
      <c r="ID147" s="198"/>
      <c r="IE147" s="198"/>
      <c r="IF147" s="198"/>
      <c r="IG147" s="198"/>
      <c r="IH147" s="198"/>
      <c r="II147" s="198"/>
      <c r="IJ147" s="198"/>
      <c r="IK147" s="198"/>
      <c r="IL147" s="198"/>
      <c r="IM147" s="198"/>
      <c r="IN147" s="198"/>
      <c r="IO147" s="198"/>
      <c r="IP147" s="198"/>
      <c r="IQ147" s="198"/>
      <c r="IR147" s="198"/>
      <c r="IS147" s="198"/>
      <c r="IT147" s="198"/>
      <c r="IU147" s="198"/>
      <c r="IV147" s="198"/>
    </row>
    <row r="148" spans="1:256" ht="11.25" customHeight="1">
      <c r="A148" s="198"/>
      <c r="B148" s="198"/>
      <c r="C148" s="198"/>
      <c r="D148" s="198"/>
      <c r="E148" s="198"/>
      <c r="F148" s="198"/>
      <c r="G148" s="198"/>
      <c r="H148" s="198"/>
      <c r="I148" s="198"/>
      <c r="J148" s="198"/>
      <c r="L148" s="198"/>
      <c r="M148" s="198"/>
      <c r="O148" s="198"/>
      <c r="P148" s="198"/>
      <c r="Q148" s="198"/>
      <c r="R148" s="198"/>
      <c r="S148" s="198"/>
      <c r="T148" s="198"/>
      <c r="U148" s="198"/>
      <c r="V148" s="198"/>
      <c r="W148" s="198"/>
      <c r="X148" s="198"/>
      <c r="Y148" s="197"/>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c r="IC148" s="198"/>
      <c r="ID148" s="198"/>
      <c r="IE148" s="198"/>
      <c r="IF148" s="198"/>
      <c r="IG148" s="198"/>
      <c r="IH148" s="198"/>
      <c r="II148" s="198"/>
      <c r="IJ148" s="198"/>
      <c r="IK148" s="198"/>
      <c r="IL148" s="198"/>
      <c r="IM148" s="198"/>
      <c r="IN148" s="198"/>
      <c r="IO148" s="198"/>
      <c r="IP148" s="198"/>
      <c r="IQ148" s="198"/>
      <c r="IR148" s="198"/>
      <c r="IS148" s="198"/>
      <c r="IT148" s="198"/>
      <c r="IU148" s="198"/>
      <c r="IV148" s="198"/>
    </row>
    <row r="149" spans="1:256" ht="11.25" customHeight="1">
      <c r="A149" s="198"/>
      <c r="B149" s="198"/>
      <c r="C149" s="198"/>
      <c r="D149" s="198"/>
      <c r="E149" s="198"/>
      <c r="F149" s="198"/>
      <c r="G149" s="198"/>
      <c r="H149" s="198"/>
      <c r="I149" s="198"/>
      <c r="J149" s="198"/>
      <c r="L149" s="198"/>
      <c r="M149" s="198"/>
      <c r="O149" s="198"/>
      <c r="P149" s="198"/>
      <c r="Q149" s="198"/>
      <c r="R149" s="198"/>
      <c r="S149" s="198"/>
      <c r="T149" s="198"/>
      <c r="U149" s="198"/>
      <c r="V149" s="198"/>
      <c r="W149" s="198"/>
      <c r="X149" s="198"/>
      <c r="Y149" s="197"/>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c r="HO149" s="198"/>
      <c r="HP149" s="198"/>
      <c r="HQ149" s="198"/>
      <c r="HR149" s="198"/>
      <c r="HS149" s="198"/>
      <c r="HT149" s="198"/>
      <c r="HU149" s="198"/>
      <c r="HV149" s="198"/>
      <c r="HW149" s="198"/>
      <c r="HX149" s="198"/>
      <c r="HY149" s="198"/>
      <c r="HZ149" s="198"/>
      <c r="IA149" s="198"/>
      <c r="IB149" s="198"/>
      <c r="IC149" s="198"/>
      <c r="ID149" s="198"/>
      <c r="IE149" s="198"/>
      <c r="IF149" s="198"/>
      <c r="IG149" s="198"/>
      <c r="IH149" s="198"/>
      <c r="II149" s="198"/>
      <c r="IJ149" s="198"/>
      <c r="IK149" s="198"/>
      <c r="IL149" s="198"/>
      <c r="IM149" s="198"/>
      <c r="IN149" s="198"/>
      <c r="IO149" s="198"/>
      <c r="IP149" s="198"/>
      <c r="IQ149" s="198"/>
      <c r="IR149" s="198"/>
      <c r="IS149" s="198"/>
      <c r="IT149" s="198"/>
      <c r="IU149" s="198"/>
      <c r="IV149" s="198"/>
    </row>
    <row r="150" spans="1:256" ht="11.25" customHeight="1">
      <c r="A150" s="198"/>
      <c r="B150" s="198"/>
      <c r="C150" s="198"/>
      <c r="D150" s="198"/>
      <c r="E150" s="198"/>
      <c r="F150" s="198"/>
      <c r="G150" s="198"/>
      <c r="H150" s="198"/>
      <c r="I150" s="198"/>
      <c r="J150" s="198"/>
      <c r="L150" s="198"/>
      <c r="M150" s="198"/>
      <c r="O150" s="198"/>
      <c r="P150" s="198"/>
      <c r="Q150" s="198"/>
      <c r="R150" s="198"/>
      <c r="S150" s="198"/>
      <c r="T150" s="198"/>
      <c r="U150" s="198"/>
      <c r="V150" s="198"/>
      <c r="W150" s="198"/>
      <c r="X150" s="198"/>
      <c r="Y150" s="197"/>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c r="IC150" s="198"/>
      <c r="ID150" s="198"/>
      <c r="IE150" s="198"/>
      <c r="IF150" s="198"/>
      <c r="IG150" s="198"/>
      <c r="IH150" s="198"/>
      <c r="II150" s="198"/>
      <c r="IJ150" s="198"/>
      <c r="IK150" s="198"/>
      <c r="IL150" s="198"/>
      <c r="IM150" s="198"/>
      <c r="IN150" s="198"/>
      <c r="IO150" s="198"/>
      <c r="IP150" s="198"/>
      <c r="IQ150" s="198"/>
      <c r="IR150" s="198"/>
      <c r="IS150" s="198"/>
      <c r="IT150" s="198"/>
      <c r="IU150" s="198"/>
      <c r="IV150" s="198"/>
    </row>
    <row r="151" spans="1:256" ht="11.25" customHeight="1">
      <c r="A151" s="198"/>
      <c r="B151" s="198"/>
      <c r="C151" s="198"/>
      <c r="D151" s="198"/>
      <c r="E151" s="198"/>
      <c r="F151" s="198"/>
      <c r="G151" s="198"/>
      <c r="H151" s="198"/>
      <c r="I151" s="198"/>
      <c r="J151" s="198"/>
      <c r="L151" s="198"/>
      <c r="M151" s="198"/>
      <c r="O151" s="198"/>
      <c r="P151" s="198"/>
      <c r="Q151" s="198"/>
      <c r="R151" s="198"/>
      <c r="S151" s="198"/>
      <c r="T151" s="198"/>
      <c r="U151" s="198"/>
      <c r="V151" s="198"/>
      <c r="W151" s="198"/>
      <c r="X151" s="198"/>
      <c r="Y151" s="197"/>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c r="IC151" s="198"/>
      <c r="ID151" s="198"/>
      <c r="IE151" s="198"/>
      <c r="IF151" s="198"/>
      <c r="IG151" s="198"/>
      <c r="IH151" s="198"/>
      <c r="II151" s="198"/>
      <c r="IJ151" s="198"/>
      <c r="IK151" s="198"/>
      <c r="IL151" s="198"/>
      <c r="IM151" s="198"/>
      <c r="IN151" s="198"/>
      <c r="IO151" s="198"/>
      <c r="IP151" s="198"/>
      <c r="IQ151" s="198"/>
      <c r="IR151" s="198"/>
      <c r="IS151" s="198"/>
      <c r="IT151" s="198"/>
      <c r="IU151" s="198"/>
      <c r="IV151" s="198"/>
    </row>
    <row r="152" spans="1:256" ht="11.25" customHeight="1">
      <c r="A152" s="198"/>
      <c r="B152" s="198"/>
      <c r="C152" s="198"/>
      <c r="D152" s="198"/>
      <c r="E152" s="198"/>
      <c r="F152" s="198"/>
      <c r="G152" s="198"/>
      <c r="H152" s="198"/>
      <c r="I152" s="198"/>
      <c r="J152" s="198"/>
      <c r="L152" s="198"/>
      <c r="M152" s="198"/>
      <c r="O152" s="198"/>
      <c r="P152" s="198"/>
      <c r="Q152" s="198"/>
      <c r="R152" s="198"/>
      <c r="S152" s="198"/>
      <c r="T152" s="198"/>
      <c r="U152" s="198"/>
      <c r="V152" s="198"/>
      <c r="W152" s="198"/>
      <c r="X152" s="198"/>
      <c r="Y152" s="197"/>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c r="IC152" s="198"/>
      <c r="ID152" s="198"/>
      <c r="IE152" s="198"/>
      <c r="IF152" s="198"/>
      <c r="IG152" s="198"/>
      <c r="IH152" s="198"/>
      <c r="II152" s="198"/>
      <c r="IJ152" s="198"/>
      <c r="IK152" s="198"/>
      <c r="IL152" s="198"/>
      <c r="IM152" s="198"/>
      <c r="IN152" s="198"/>
      <c r="IO152" s="198"/>
      <c r="IP152" s="198"/>
      <c r="IQ152" s="198"/>
      <c r="IR152" s="198"/>
      <c r="IS152" s="198"/>
      <c r="IT152" s="198"/>
      <c r="IU152" s="198"/>
      <c r="IV152" s="198"/>
    </row>
    <row r="153" spans="1:256" ht="11.25" customHeight="1">
      <c r="A153" s="198"/>
      <c r="B153" s="198"/>
      <c r="C153" s="198"/>
      <c r="D153" s="198"/>
      <c r="E153" s="198"/>
      <c r="F153" s="198"/>
      <c r="G153" s="198"/>
      <c r="H153" s="198"/>
      <c r="I153" s="198"/>
      <c r="J153" s="198"/>
      <c r="L153" s="198"/>
      <c r="M153" s="198"/>
      <c r="O153" s="198"/>
      <c r="P153" s="198"/>
      <c r="Q153" s="198"/>
      <c r="R153" s="198"/>
      <c r="S153" s="198"/>
      <c r="T153" s="198"/>
      <c r="U153" s="198"/>
      <c r="V153" s="198"/>
      <c r="W153" s="198"/>
      <c r="X153" s="198"/>
      <c r="Y153" s="197"/>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c r="IC153" s="198"/>
      <c r="ID153" s="198"/>
      <c r="IE153" s="198"/>
      <c r="IF153" s="198"/>
      <c r="IG153" s="198"/>
      <c r="IH153" s="198"/>
      <c r="II153" s="198"/>
      <c r="IJ153" s="198"/>
      <c r="IK153" s="198"/>
      <c r="IL153" s="198"/>
      <c r="IM153" s="198"/>
      <c r="IN153" s="198"/>
      <c r="IO153" s="198"/>
      <c r="IP153" s="198"/>
      <c r="IQ153" s="198"/>
      <c r="IR153" s="198"/>
      <c r="IS153" s="198"/>
      <c r="IT153" s="198"/>
      <c r="IU153" s="198"/>
      <c r="IV153" s="198"/>
    </row>
    <row r="154" spans="1:256" ht="11.25" customHeight="1">
      <c r="A154" s="198"/>
      <c r="B154" s="198"/>
      <c r="C154" s="198"/>
      <c r="D154" s="198"/>
      <c r="E154" s="198"/>
      <c r="F154" s="198"/>
      <c r="G154" s="198"/>
      <c r="H154" s="198"/>
      <c r="I154" s="198"/>
      <c r="J154" s="198"/>
      <c r="L154" s="198"/>
      <c r="M154" s="198"/>
      <c r="O154" s="198"/>
      <c r="P154" s="198"/>
      <c r="Q154" s="198"/>
      <c r="R154" s="198"/>
      <c r="S154" s="198"/>
      <c r="T154" s="198"/>
      <c r="U154" s="198"/>
      <c r="V154" s="198"/>
      <c r="W154" s="198"/>
      <c r="X154" s="198"/>
      <c r="Y154" s="197"/>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c r="IC154" s="198"/>
      <c r="ID154" s="198"/>
      <c r="IE154" s="198"/>
      <c r="IF154" s="198"/>
      <c r="IG154" s="198"/>
      <c r="IH154" s="198"/>
      <c r="II154" s="198"/>
      <c r="IJ154" s="198"/>
      <c r="IK154" s="198"/>
      <c r="IL154" s="198"/>
      <c r="IM154" s="198"/>
      <c r="IN154" s="198"/>
      <c r="IO154" s="198"/>
      <c r="IP154" s="198"/>
      <c r="IQ154" s="198"/>
      <c r="IR154" s="198"/>
      <c r="IS154" s="198"/>
      <c r="IT154" s="198"/>
      <c r="IU154" s="198"/>
      <c r="IV154" s="198"/>
    </row>
    <row r="155" spans="1:256" ht="11.25" customHeight="1">
      <c r="A155" s="198"/>
      <c r="B155" s="198"/>
      <c r="C155" s="198"/>
      <c r="D155" s="198"/>
      <c r="E155" s="198"/>
      <c r="F155" s="198"/>
      <c r="G155" s="198"/>
      <c r="H155" s="198"/>
      <c r="I155" s="198"/>
      <c r="J155" s="198"/>
      <c r="L155" s="198"/>
      <c r="M155" s="198"/>
      <c r="O155" s="198"/>
      <c r="P155" s="198"/>
      <c r="Q155" s="198"/>
      <c r="R155" s="198"/>
      <c r="S155" s="198"/>
      <c r="T155" s="198"/>
      <c r="U155" s="198"/>
      <c r="V155" s="198"/>
      <c r="W155" s="198"/>
      <c r="X155" s="198"/>
      <c r="Y155" s="197"/>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c r="IC155" s="198"/>
      <c r="ID155" s="198"/>
      <c r="IE155" s="198"/>
      <c r="IF155" s="198"/>
      <c r="IG155" s="198"/>
      <c r="IH155" s="198"/>
      <c r="II155" s="198"/>
      <c r="IJ155" s="198"/>
      <c r="IK155" s="198"/>
      <c r="IL155" s="198"/>
      <c r="IM155" s="198"/>
      <c r="IN155" s="198"/>
      <c r="IO155" s="198"/>
      <c r="IP155" s="198"/>
      <c r="IQ155" s="198"/>
      <c r="IR155" s="198"/>
      <c r="IS155" s="198"/>
      <c r="IT155" s="198"/>
      <c r="IU155" s="198"/>
      <c r="IV155" s="198"/>
    </row>
    <row r="156" spans="1:256" ht="11.25" customHeight="1">
      <c r="A156" s="198"/>
      <c r="B156" s="198"/>
      <c r="C156" s="198"/>
      <c r="D156" s="198"/>
      <c r="E156" s="198"/>
      <c r="F156" s="198"/>
      <c r="G156" s="198"/>
      <c r="H156" s="198"/>
      <c r="I156" s="198"/>
      <c r="J156" s="198"/>
      <c r="L156" s="198"/>
      <c r="M156" s="198"/>
      <c r="O156" s="198"/>
      <c r="P156" s="198"/>
      <c r="Q156" s="198"/>
      <c r="R156" s="198"/>
      <c r="S156" s="198"/>
      <c r="T156" s="198"/>
      <c r="U156" s="198"/>
      <c r="V156" s="198"/>
      <c r="W156" s="198"/>
      <c r="X156" s="198"/>
      <c r="Y156" s="197"/>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c r="IC156" s="198"/>
      <c r="ID156" s="198"/>
      <c r="IE156" s="198"/>
      <c r="IF156" s="198"/>
      <c r="IG156" s="198"/>
      <c r="IH156" s="198"/>
      <c r="II156" s="198"/>
      <c r="IJ156" s="198"/>
      <c r="IK156" s="198"/>
      <c r="IL156" s="198"/>
      <c r="IM156" s="198"/>
      <c r="IN156" s="198"/>
      <c r="IO156" s="198"/>
      <c r="IP156" s="198"/>
      <c r="IQ156" s="198"/>
      <c r="IR156" s="198"/>
      <c r="IS156" s="198"/>
      <c r="IT156" s="198"/>
      <c r="IU156" s="198"/>
      <c r="IV156" s="198"/>
    </row>
    <row r="157" spans="1:256" ht="11.25" customHeight="1">
      <c r="A157" s="198"/>
      <c r="B157" s="198"/>
      <c r="C157" s="198"/>
      <c r="D157" s="198"/>
      <c r="E157" s="198"/>
      <c r="F157" s="198"/>
      <c r="G157" s="198"/>
      <c r="H157" s="198"/>
      <c r="I157" s="198"/>
      <c r="J157" s="198"/>
      <c r="L157" s="198"/>
      <c r="M157" s="198"/>
      <c r="O157" s="198"/>
      <c r="P157" s="198"/>
      <c r="Q157" s="198"/>
      <c r="R157" s="198"/>
      <c r="S157" s="198"/>
      <c r="T157" s="198"/>
      <c r="U157" s="198"/>
      <c r="V157" s="198"/>
      <c r="W157" s="198"/>
      <c r="X157" s="198"/>
      <c r="Y157" s="197"/>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c r="IC157" s="198"/>
      <c r="ID157" s="198"/>
      <c r="IE157" s="198"/>
      <c r="IF157" s="198"/>
      <c r="IG157" s="198"/>
      <c r="IH157" s="198"/>
      <c r="II157" s="198"/>
      <c r="IJ157" s="198"/>
      <c r="IK157" s="198"/>
      <c r="IL157" s="198"/>
      <c r="IM157" s="198"/>
      <c r="IN157" s="198"/>
      <c r="IO157" s="198"/>
      <c r="IP157" s="198"/>
      <c r="IQ157" s="198"/>
      <c r="IR157" s="198"/>
      <c r="IS157" s="198"/>
      <c r="IT157" s="198"/>
      <c r="IU157" s="198"/>
      <c r="IV157" s="198"/>
    </row>
    <row r="158" spans="1:256" ht="11.25" customHeight="1">
      <c r="A158" s="198"/>
      <c r="B158" s="198"/>
      <c r="C158" s="198"/>
      <c r="D158" s="198"/>
      <c r="E158" s="198"/>
      <c r="F158" s="198"/>
      <c r="G158" s="198"/>
      <c r="H158" s="198"/>
      <c r="I158" s="198"/>
      <c r="J158" s="198"/>
      <c r="L158" s="198"/>
      <c r="M158" s="198"/>
      <c r="O158" s="198"/>
      <c r="P158" s="198"/>
      <c r="Q158" s="198"/>
      <c r="R158" s="198"/>
      <c r="S158" s="198"/>
      <c r="T158" s="198"/>
      <c r="U158" s="198"/>
      <c r="V158" s="198"/>
      <c r="W158" s="198"/>
      <c r="X158" s="198"/>
      <c r="Y158" s="197"/>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c r="IC158" s="198"/>
      <c r="ID158" s="198"/>
      <c r="IE158" s="198"/>
      <c r="IF158" s="198"/>
      <c r="IG158" s="198"/>
      <c r="IH158" s="198"/>
      <c r="II158" s="198"/>
      <c r="IJ158" s="198"/>
      <c r="IK158" s="198"/>
      <c r="IL158" s="198"/>
      <c r="IM158" s="198"/>
      <c r="IN158" s="198"/>
      <c r="IO158" s="198"/>
      <c r="IP158" s="198"/>
      <c r="IQ158" s="198"/>
      <c r="IR158" s="198"/>
      <c r="IS158" s="198"/>
      <c r="IT158" s="198"/>
      <c r="IU158" s="198"/>
      <c r="IV158" s="198"/>
    </row>
  </sheetData>
  <sheetProtection/>
  <mergeCells count="3">
    <mergeCell ref="C2:I2"/>
    <mergeCell ref="C3:I3"/>
    <mergeCell ref="C4:I4"/>
  </mergeCells>
  <printOptions horizontalCentered="1"/>
  <pageMargins left="0.25" right="0" top="1" bottom="1.15" header="0.3" footer="0.2"/>
  <pageSetup cellComments="asDisplayed" fitToWidth="2" horizontalDpi="600" verticalDpi="600" orientation="portrait" pageOrder="overThenDown" paperSize="226" scale="72" r:id="rId2"/>
  <headerFooter alignWithMargins="0">
    <oddFooter>&amp;C&amp;"-,Regular"&amp;12- 6 -&amp;"Goudy Old Style,Regular"&amp;14
</oddFooter>
  </headerFooter>
  <colBreaks count="1" manualBreakCount="1">
    <brk id="13" max="39"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R42"/>
  <sheetViews>
    <sheetView workbookViewId="0" topLeftCell="A1">
      <selection activeCell="A1" sqref="A1:I1"/>
    </sheetView>
  </sheetViews>
  <sheetFormatPr defaultColWidth="9.00390625" defaultRowHeight="12.75"/>
  <cols>
    <col min="1" max="1" width="36.75390625" style="122" customWidth="1"/>
    <col min="2" max="2" width="11.25390625" style="122" customWidth="1"/>
    <col min="3" max="3" width="1.75390625" style="122" customWidth="1"/>
    <col min="4" max="4" width="11.25390625" style="122" bestFit="1" customWidth="1"/>
    <col min="5" max="5" width="1.75390625" style="122" customWidth="1"/>
    <col min="6" max="6" width="12.75390625" style="122" customWidth="1"/>
    <col min="7" max="7" width="1.75390625" style="122" customWidth="1"/>
    <col min="8" max="8" width="11.25390625" style="122" bestFit="1" customWidth="1"/>
    <col min="9" max="10" width="1.75390625" style="122" customWidth="1"/>
    <col min="11" max="16384" width="9.125" style="122" customWidth="1"/>
  </cols>
  <sheetData>
    <row r="1" spans="1:10" ht="15.75">
      <c r="A1" s="300" t="s">
        <v>13</v>
      </c>
      <c r="B1" s="300"/>
      <c r="C1" s="300"/>
      <c r="D1" s="300"/>
      <c r="E1" s="300"/>
      <c r="F1" s="300"/>
      <c r="G1" s="300"/>
      <c r="H1" s="300"/>
      <c r="I1" s="300"/>
      <c r="J1" s="193"/>
    </row>
    <row r="2" spans="1:10" ht="15.75">
      <c r="A2" s="300" t="s">
        <v>148</v>
      </c>
      <c r="B2" s="300"/>
      <c r="C2" s="300"/>
      <c r="D2" s="300"/>
      <c r="E2" s="300"/>
      <c r="F2" s="300"/>
      <c r="G2" s="300"/>
      <c r="H2" s="300"/>
      <c r="I2" s="300"/>
      <c r="J2" s="193"/>
    </row>
    <row r="3" spans="1:10" ht="15.75">
      <c r="A3" s="300" t="s">
        <v>149</v>
      </c>
      <c r="B3" s="300"/>
      <c r="C3" s="300"/>
      <c r="D3" s="300"/>
      <c r="E3" s="300"/>
      <c r="F3" s="300"/>
      <c r="G3" s="300"/>
      <c r="H3" s="300"/>
      <c r="I3" s="300"/>
      <c r="J3" s="193"/>
    </row>
    <row r="4" spans="1:10" ht="15.75">
      <c r="A4" s="300" t="s">
        <v>150</v>
      </c>
      <c r="B4" s="300"/>
      <c r="C4" s="300"/>
      <c r="D4" s="300"/>
      <c r="E4" s="300"/>
      <c r="F4" s="300"/>
      <c r="G4" s="300"/>
      <c r="H4" s="300"/>
      <c r="I4" s="300"/>
      <c r="J4" s="193"/>
    </row>
    <row r="5" spans="1:10" ht="15.75">
      <c r="A5" s="301" t="s">
        <v>225</v>
      </c>
      <c r="B5" s="301"/>
      <c r="C5" s="301"/>
      <c r="D5" s="301"/>
      <c r="E5" s="301"/>
      <c r="F5" s="301"/>
      <c r="G5" s="301"/>
      <c r="H5" s="301"/>
      <c r="I5" s="301"/>
      <c r="J5" s="301"/>
    </row>
    <row r="7" ht="12.75">
      <c r="F7" s="123" t="s">
        <v>151</v>
      </c>
    </row>
    <row r="8" ht="12.75"/>
    <row r="9" spans="2:8" ht="12.75">
      <c r="B9" s="189" t="s">
        <v>0</v>
      </c>
      <c r="C9" s="189"/>
      <c r="D9" s="190" t="s">
        <v>1</v>
      </c>
      <c r="E9" s="189"/>
      <c r="F9" s="189" t="s">
        <v>2</v>
      </c>
      <c r="G9" s="189"/>
      <c r="H9" s="190" t="s">
        <v>1</v>
      </c>
    </row>
    <row r="10" spans="2:8" ht="12.75">
      <c r="B10" s="191">
        <v>2019</v>
      </c>
      <c r="C10" s="189"/>
      <c r="D10" s="192">
        <v>2020</v>
      </c>
      <c r="E10" s="189"/>
      <c r="F10" s="192">
        <v>2020</v>
      </c>
      <c r="G10" s="189"/>
      <c r="H10" s="192">
        <v>2021</v>
      </c>
    </row>
    <row r="11" spans="2:8" ht="12.75">
      <c r="B11" s="124"/>
      <c r="C11" s="124"/>
      <c r="D11" s="125"/>
      <c r="E11" s="124"/>
      <c r="F11" s="124"/>
      <c r="G11" s="124"/>
      <c r="H11" s="125"/>
    </row>
    <row r="12" spans="2:8" ht="12.75">
      <c r="B12" s="124"/>
      <c r="C12" s="124"/>
      <c r="D12" s="125"/>
      <c r="E12" s="124"/>
      <c r="F12" s="124"/>
      <c r="G12" s="124"/>
      <c r="H12" s="125"/>
    </row>
    <row r="13" spans="2:8" ht="15" customHeight="1">
      <c r="B13" s="124"/>
      <c r="C13" s="124"/>
      <c r="D13" s="125"/>
      <c r="E13" s="124"/>
      <c r="F13" s="124"/>
      <c r="G13" s="124"/>
      <c r="H13" s="125"/>
    </row>
    <row r="14" spans="1:9" ht="15" customHeight="1">
      <c r="A14" s="176" t="s">
        <v>152</v>
      </c>
      <c r="B14" s="177">
        <v>350221</v>
      </c>
      <c r="C14" s="177"/>
      <c r="D14" s="178">
        <v>386221</v>
      </c>
      <c r="E14" s="177"/>
      <c r="F14" s="177">
        <f>+B38</f>
        <v>345333</v>
      </c>
      <c r="G14" s="177"/>
      <c r="H14" s="178">
        <f>+F38</f>
        <v>349133</v>
      </c>
      <c r="I14" s="126"/>
    </row>
    <row r="15" spans="1:8" ht="15" customHeight="1">
      <c r="A15" s="179"/>
      <c r="B15" s="179"/>
      <c r="C15" s="179"/>
      <c r="D15" s="180"/>
      <c r="E15" s="179"/>
      <c r="F15" s="179"/>
      <c r="G15" s="179"/>
      <c r="H15" s="180"/>
    </row>
    <row r="16" spans="1:8" ht="15" customHeight="1">
      <c r="A16" s="176" t="s">
        <v>153</v>
      </c>
      <c r="B16" s="179"/>
      <c r="C16" s="179"/>
      <c r="D16" s="180"/>
      <c r="E16" s="179"/>
      <c r="F16" s="179"/>
      <c r="G16" s="179"/>
      <c r="H16" s="180"/>
    </row>
    <row r="17" spans="1:8" ht="15" customHeight="1">
      <c r="A17" s="176" t="s">
        <v>154</v>
      </c>
      <c r="B17" s="181">
        <v>25464</v>
      </c>
      <c r="C17" s="181"/>
      <c r="D17" s="182">
        <v>20000</v>
      </c>
      <c r="E17" s="181"/>
      <c r="F17" s="271">
        <v>3800</v>
      </c>
      <c r="G17" s="181"/>
      <c r="H17" s="271">
        <v>5000</v>
      </c>
    </row>
    <row r="18" spans="1:8" ht="15" customHeight="1">
      <c r="A18" s="179"/>
      <c r="B18" s="183"/>
      <c r="C18" s="181"/>
      <c r="D18" s="184"/>
      <c r="E18" s="181"/>
      <c r="F18" s="183"/>
      <c r="G18" s="181"/>
      <c r="H18" s="184"/>
    </row>
    <row r="19" spans="1:8" ht="15" customHeight="1">
      <c r="A19" s="179" t="s">
        <v>155</v>
      </c>
      <c r="B19" s="181">
        <f>SUM(B17:B18)</f>
        <v>25464</v>
      </c>
      <c r="C19" s="181"/>
      <c r="D19" s="181">
        <v>20000</v>
      </c>
      <c r="E19" s="181"/>
      <c r="F19" s="181">
        <f>SUM(F17:F18)</f>
        <v>3800</v>
      </c>
      <c r="G19" s="181"/>
      <c r="H19" s="182">
        <f>SUM(H17:H18)</f>
        <v>5000</v>
      </c>
    </row>
    <row r="20" spans="1:18" ht="15" customHeight="1">
      <c r="A20" s="179"/>
      <c r="B20" s="179"/>
      <c r="C20" s="179"/>
      <c r="D20" s="180"/>
      <c r="E20" s="179"/>
      <c r="F20" s="179"/>
      <c r="G20" s="179"/>
      <c r="H20" s="180"/>
      <c r="R20" s="122" t="s">
        <v>156</v>
      </c>
    </row>
    <row r="21" spans="1:18" ht="15" customHeight="1">
      <c r="A21" s="176" t="s">
        <v>157</v>
      </c>
      <c r="B21" s="179"/>
      <c r="C21" s="179"/>
      <c r="D21" s="180"/>
      <c r="E21" s="179"/>
      <c r="F21" s="179"/>
      <c r="G21" s="179"/>
      <c r="H21" s="180"/>
      <c r="R21" s="122" t="s">
        <v>158</v>
      </c>
    </row>
    <row r="22" spans="1:8" ht="15" customHeight="1">
      <c r="A22" s="176"/>
      <c r="B22" s="179"/>
      <c r="C22" s="179"/>
      <c r="D22" s="180"/>
      <c r="E22" s="179"/>
      <c r="F22" s="179"/>
      <c r="G22" s="179"/>
      <c r="H22" s="180"/>
    </row>
    <row r="23" spans="1:8" ht="15" customHeight="1">
      <c r="A23" s="179" t="s">
        <v>159</v>
      </c>
      <c r="B23" s="181">
        <v>1220000</v>
      </c>
      <c r="C23" s="181"/>
      <c r="D23" s="182">
        <v>1255000</v>
      </c>
      <c r="E23" s="181"/>
      <c r="F23" s="182">
        <v>1255000</v>
      </c>
      <c r="G23" s="181"/>
      <c r="H23" s="182">
        <v>1305000</v>
      </c>
    </row>
    <row r="24" spans="1:8" ht="15" customHeight="1">
      <c r="A24" s="179" t="s">
        <v>160</v>
      </c>
      <c r="B24" s="183">
        <v>2756912</v>
      </c>
      <c r="C24" s="181"/>
      <c r="D24" s="184">
        <v>2720312</v>
      </c>
      <c r="E24" s="181"/>
      <c r="F24" s="184">
        <v>2127250</v>
      </c>
      <c r="G24" s="181"/>
      <c r="H24" s="184">
        <v>191450</v>
      </c>
    </row>
    <row r="25" spans="1:8" ht="15" customHeight="1">
      <c r="A25" s="179"/>
      <c r="B25" s="179"/>
      <c r="C25" s="179"/>
      <c r="D25" s="179"/>
      <c r="E25" s="179"/>
      <c r="F25" s="179"/>
      <c r="G25" s="179"/>
      <c r="H25" s="179"/>
    </row>
    <row r="26" spans="1:8" ht="15" customHeight="1">
      <c r="A26" s="179" t="s">
        <v>161</v>
      </c>
      <c r="B26" s="183">
        <f>SUM(B23:B24)</f>
        <v>3976912</v>
      </c>
      <c r="C26" s="181"/>
      <c r="D26" s="183">
        <v>3975312</v>
      </c>
      <c r="E26" s="181"/>
      <c r="F26" s="183">
        <f>SUM(F23:F24)</f>
        <v>3382250</v>
      </c>
      <c r="G26" s="181"/>
      <c r="H26" s="183">
        <f>SUM(H23:H24)</f>
        <v>1496450</v>
      </c>
    </row>
    <row r="27" spans="1:8" ht="15" customHeight="1">
      <c r="A27" s="179"/>
      <c r="B27" s="179"/>
      <c r="C27" s="179"/>
      <c r="D27" s="180"/>
      <c r="E27" s="179"/>
      <c r="F27" s="179"/>
      <c r="G27" s="179"/>
      <c r="H27" s="180"/>
    </row>
    <row r="28" spans="1:8" ht="15" customHeight="1">
      <c r="A28" s="179" t="s">
        <v>24</v>
      </c>
      <c r="B28" s="183">
        <f>+B26</f>
        <v>3976912</v>
      </c>
      <c r="C28" s="181"/>
      <c r="D28" s="184">
        <v>3975312</v>
      </c>
      <c r="E28" s="181"/>
      <c r="F28" s="183">
        <f>+F26</f>
        <v>3382250</v>
      </c>
      <c r="G28" s="181"/>
      <c r="H28" s="184">
        <f>+H26</f>
        <v>1496450</v>
      </c>
    </row>
    <row r="29" spans="1:8" ht="15" customHeight="1">
      <c r="A29" s="179"/>
      <c r="B29" s="181"/>
      <c r="C29" s="181"/>
      <c r="D29" s="182"/>
      <c r="E29" s="181"/>
      <c r="F29" s="181"/>
      <c r="G29" s="181"/>
      <c r="H29" s="182"/>
    </row>
    <row r="30" spans="1:8" ht="15" customHeight="1">
      <c r="A30" s="179"/>
      <c r="B30" s="181"/>
      <c r="C30" s="181"/>
      <c r="D30" s="182"/>
      <c r="E30" s="181"/>
      <c r="F30" s="181"/>
      <c r="G30" s="181"/>
      <c r="H30" s="182"/>
    </row>
    <row r="31" spans="1:8" ht="15" customHeight="1">
      <c r="A31" s="176" t="s">
        <v>162</v>
      </c>
      <c r="B31" s="181"/>
      <c r="C31" s="181"/>
      <c r="D31" s="182"/>
      <c r="E31" s="181"/>
      <c r="F31" s="181"/>
      <c r="G31" s="181"/>
      <c r="H31" s="182"/>
    </row>
    <row r="32" spans="1:8" ht="15" customHeight="1">
      <c r="A32" s="179"/>
      <c r="B32" s="181"/>
      <c r="C32" s="181"/>
      <c r="D32" s="182"/>
      <c r="E32" s="181"/>
      <c r="F32" s="181"/>
      <c r="G32" s="181"/>
      <c r="H32" s="182"/>
    </row>
    <row r="33" spans="1:8" ht="15" customHeight="1">
      <c r="A33" s="179" t="s">
        <v>163</v>
      </c>
      <c r="B33" s="183">
        <v>3946560</v>
      </c>
      <c r="C33" s="181"/>
      <c r="D33" s="184">
        <v>3975312</v>
      </c>
      <c r="E33" s="181"/>
      <c r="F33" s="183">
        <v>3382250</v>
      </c>
      <c r="G33" s="181"/>
      <c r="H33" s="184">
        <v>1496450</v>
      </c>
    </row>
    <row r="34" spans="1:8" ht="15" customHeight="1">
      <c r="A34" s="179"/>
      <c r="B34" s="181"/>
      <c r="C34" s="181"/>
      <c r="D34" s="182"/>
      <c r="E34" s="181"/>
      <c r="F34" s="181"/>
      <c r="G34" s="181"/>
      <c r="H34" s="182"/>
    </row>
    <row r="35" spans="1:8" ht="15" customHeight="1">
      <c r="A35" s="179"/>
      <c r="B35" s="185"/>
      <c r="C35" s="185"/>
      <c r="D35" s="186"/>
      <c r="E35" s="185"/>
      <c r="F35" s="185"/>
      <c r="G35" s="185"/>
      <c r="H35" s="186"/>
    </row>
    <row r="36" spans="1:8" ht="15" customHeight="1">
      <c r="A36" s="179" t="s">
        <v>164</v>
      </c>
      <c r="B36" s="183">
        <f>SUM(B32:B35)</f>
        <v>3946560</v>
      </c>
      <c r="C36" s="181"/>
      <c r="D36" s="184">
        <v>3975312</v>
      </c>
      <c r="E36" s="181"/>
      <c r="F36" s="183">
        <f>SUM(F32:F35)</f>
        <v>3382250</v>
      </c>
      <c r="G36" s="181"/>
      <c r="H36" s="184">
        <f>SUM(H32:H35)</f>
        <v>1496450</v>
      </c>
    </row>
    <row r="37" spans="1:8" ht="15" customHeight="1">
      <c r="A37" s="179"/>
      <c r="B37" s="179"/>
      <c r="C37" s="179"/>
      <c r="D37" s="180"/>
      <c r="E37" s="179"/>
      <c r="F37" s="179"/>
      <c r="G37" s="179"/>
      <c r="H37" s="180"/>
    </row>
    <row r="38" spans="1:9" ht="15" customHeight="1" thickBot="1">
      <c r="A38" s="176" t="s">
        <v>165</v>
      </c>
      <c r="B38" s="187">
        <f>+B14+B19-B28+B36</f>
        <v>345333</v>
      </c>
      <c r="C38" s="188"/>
      <c r="D38" s="187">
        <v>406221</v>
      </c>
      <c r="E38" s="188"/>
      <c r="F38" s="187">
        <f>+F14+F19-F28+F36</f>
        <v>349133</v>
      </c>
      <c r="G38" s="188"/>
      <c r="H38" s="187">
        <f>+H14+H19-H28+H36</f>
        <v>354133</v>
      </c>
      <c r="I38" s="127"/>
    </row>
    <row r="39" spans="1:8" ht="15" customHeight="1" thickTop="1">
      <c r="A39" s="179"/>
      <c r="B39" s="179"/>
      <c r="C39" s="179"/>
      <c r="D39" s="179"/>
      <c r="E39" s="179"/>
      <c r="F39" s="179"/>
      <c r="G39" s="179"/>
      <c r="H39" s="179"/>
    </row>
    <row r="40" ht="15" customHeight="1"/>
    <row r="42" ht="12.75">
      <c r="B42" s="128"/>
    </row>
  </sheetData>
  <sheetProtection/>
  <mergeCells count="5">
    <mergeCell ref="A1:I1"/>
    <mergeCell ref="A2:I2"/>
    <mergeCell ref="A3:I3"/>
    <mergeCell ref="A4:I4"/>
    <mergeCell ref="A5:J5"/>
  </mergeCells>
  <hyperlinks>
    <hyperlink ref="F7" r:id="rId1" display="http://www.hcrma.net/"/>
  </hyperlinks>
  <printOptions horizontalCentered="1"/>
  <pageMargins left="0.7" right="0.7" top="0.75" bottom="0.75" header="0.3" footer="0.3"/>
  <pageSetup firstPageNumber="25" useFirstPageNumber="1" fitToHeight="1" fitToWidth="1" horizontalDpi="600" verticalDpi="600" orientation="portrait" r:id="rId3"/>
  <headerFooter>
    <oddFooter>&amp;C&amp;"-,Regular"&amp;12- 24 -</oddFoot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R42"/>
  <sheetViews>
    <sheetView workbookViewId="0" topLeftCell="A1">
      <selection activeCell="A1" sqref="A1:I1"/>
    </sheetView>
  </sheetViews>
  <sheetFormatPr defaultColWidth="9.00390625" defaultRowHeight="12.75"/>
  <cols>
    <col min="1" max="1" width="36.75390625" style="122" customWidth="1"/>
    <col min="2" max="2" width="11.25390625" style="122" customWidth="1"/>
    <col min="3" max="3" width="1.75390625" style="122" customWidth="1"/>
    <col min="4" max="4" width="11.25390625" style="122" bestFit="1" customWidth="1"/>
    <col min="5" max="5" width="1.75390625" style="122" customWidth="1"/>
    <col min="6" max="6" width="12.75390625" style="122" customWidth="1"/>
    <col min="7" max="7" width="1.75390625" style="122" customWidth="1"/>
    <col min="8" max="8" width="11.25390625" style="122" bestFit="1" customWidth="1"/>
    <col min="9" max="10" width="1.75390625" style="122" customWidth="1"/>
    <col min="11" max="16384" width="9.125" style="122" customWidth="1"/>
  </cols>
  <sheetData>
    <row r="1" spans="1:10" ht="15.75">
      <c r="A1" s="300" t="s">
        <v>13</v>
      </c>
      <c r="B1" s="300"/>
      <c r="C1" s="300"/>
      <c r="D1" s="300"/>
      <c r="E1" s="300"/>
      <c r="F1" s="300"/>
      <c r="G1" s="300"/>
      <c r="H1" s="300"/>
      <c r="I1" s="300"/>
      <c r="J1" s="193"/>
    </row>
    <row r="2" spans="1:10" ht="15.75">
      <c r="A2" s="300" t="s">
        <v>148</v>
      </c>
      <c r="B2" s="300"/>
      <c r="C2" s="300"/>
      <c r="D2" s="300"/>
      <c r="E2" s="300"/>
      <c r="F2" s="300"/>
      <c r="G2" s="300"/>
      <c r="H2" s="300"/>
      <c r="I2" s="300"/>
      <c r="J2" s="193"/>
    </row>
    <row r="3" spans="1:10" ht="15.75">
      <c r="A3" s="300" t="s">
        <v>230</v>
      </c>
      <c r="B3" s="300"/>
      <c r="C3" s="300"/>
      <c r="D3" s="300"/>
      <c r="E3" s="300"/>
      <c r="F3" s="300"/>
      <c r="G3" s="300"/>
      <c r="H3" s="300"/>
      <c r="I3" s="300"/>
      <c r="J3" s="193"/>
    </row>
    <row r="4" spans="1:10" ht="15.75">
      <c r="A4" s="300" t="s">
        <v>150</v>
      </c>
      <c r="B4" s="300"/>
      <c r="C4" s="300"/>
      <c r="D4" s="300"/>
      <c r="E4" s="300"/>
      <c r="F4" s="300"/>
      <c r="G4" s="300"/>
      <c r="H4" s="300"/>
      <c r="I4" s="300"/>
      <c r="J4" s="193"/>
    </row>
    <row r="5" spans="1:10" ht="15.75">
      <c r="A5" s="301" t="s">
        <v>225</v>
      </c>
      <c r="B5" s="301"/>
      <c r="C5" s="301"/>
      <c r="D5" s="301"/>
      <c r="E5" s="301"/>
      <c r="F5" s="301"/>
      <c r="G5" s="301"/>
      <c r="H5" s="301"/>
      <c r="I5" s="301"/>
      <c r="J5" s="301"/>
    </row>
    <row r="7" ht="12.75">
      <c r="F7" s="123" t="s">
        <v>151</v>
      </c>
    </row>
    <row r="8" ht="12.75"/>
    <row r="9" spans="2:8" ht="12.75">
      <c r="B9" s="189" t="s">
        <v>0</v>
      </c>
      <c r="C9" s="189"/>
      <c r="D9" s="190" t="s">
        <v>1</v>
      </c>
      <c r="E9" s="189"/>
      <c r="F9" s="189" t="s">
        <v>2</v>
      </c>
      <c r="G9" s="189"/>
      <c r="H9" s="190" t="s">
        <v>1</v>
      </c>
    </row>
    <row r="10" spans="2:8" ht="12.75">
      <c r="B10" s="191">
        <v>2019</v>
      </c>
      <c r="C10" s="189"/>
      <c r="D10" s="192">
        <v>2020</v>
      </c>
      <c r="E10" s="189"/>
      <c r="F10" s="192">
        <v>2020</v>
      </c>
      <c r="G10" s="189"/>
      <c r="H10" s="192">
        <v>2021</v>
      </c>
    </row>
    <row r="11" spans="2:8" ht="12.75">
      <c r="B11" s="124"/>
      <c r="C11" s="124"/>
      <c r="D11" s="125"/>
      <c r="E11" s="124"/>
      <c r="F11" s="124"/>
      <c r="G11" s="124"/>
      <c r="H11" s="125"/>
    </row>
    <row r="12" spans="2:8" ht="12.75">
      <c r="B12" s="124"/>
      <c r="C12" s="124"/>
      <c r="D12" s="125"/>
      <c r="E12" s="124"/>
      <c r="F12" s="124"/>
      <c r="G12" s="124"/>
      <c r="H12" s="125"/>
    </row>
    <row r="13" spans="2:8" ht="15" customHeight="1">
      <c r="B13" s="124"/>
      <c r="C13" s="124"/>
      <c r="D13" s="125"/>
      <c r="E13" s="124"/>
      <c r="F13" s="124"/>
      <c r="G13" s="124"/>
      <c r="H13" s="125"/>
    </row>
    <row r="14" spans="1:9" ht="15" customHeight="1">
      <c r="A14" s="176" t="s">
        <v>152</v>
      </c>
      <c r="B14" s="177">
        <v>0</v>
      </c>
      <c r="C14" s="177"/>
      <c r="D14" s="178">
        <v>0</v>
      </c>
      <c r="E14" s="177"/>
      <c r="F14" s="177">
        <v>0</v>
      </c>
      <c r="G14" s="177"/>
      <c r="H14" s="178">
        <f>+F38</f>
        <v>0</v>
      </c>
      <c r="I14" s="126"/>
    </row>
    <row r="15" spans="1:8" ht="15" customHeight="1">
      <c r="A15" s="179"/>
      <c r="B15" s="179"/>
      <c r="C15" s="179"/>
      <c r="D15" s="180"/>
      <c r="E15" s="179"/>
      <c r="F15" s="179"/>
      <c r="G15" s="179"/>
      <c r="H15" s="180"/>
    </row>
    <row r="16" spans="1:8" ht="15" customHeight="1">
      <c r="A16" s="176" t="s">
        <v>153</v>
      </c>
      <c r="B16" s="179"/>
      <c r="C16" s="179"/>
      <c r="D16" s="180"/>
      <c r="E16" s="179"/>
      <c r="F16" s="179"/>
      <c r="G16" s="179"/>
      <c r="H16" s="180"/>
    </row>
    <row r="17" spans="1:8" ht="15" customHeight="1">
      <c r="A17" s="176" t="s">
        <v>154</v>
      </c>
      <c r="B17" s="181">
        <v>0</v>
      </c>
      <c r="C17" s="181"/>
      <c r="D17" s="182">
        <v>0</v>
      </c>
      <c r="E17" s="181"/>
      <c r="F17" s="271">
        <v>0</v>
      </c>
      <c r="G17" s="181"/>
      <c r="H17" s="271">
        <v>0</v>
      </c>
    </row>
    <row r="18" spans="1:8" ht="15" customHeight="1">
      <c r="A18" s="179"/>
      <c r="B18" s="183"/>
      <c r="C18" s="181"/>
      <c r="D18" s="184"/>
      <c r="E18" s="181"/>
      <c r="F18" s="183"/>
      <c r="G18" s="181"/>
      <c r="H18" s="184"/>
    </row>
    <row r="19" spans="1:8" ht="15" customHeight="1">
      <c r="A19" s="179" t="s">
        <v>155</v>
      </c>
      <c r="B19" s="181">
        <f>SUM(B17:B18)</f>
        <v>0</v>
      </c>
      <c r="C19" s="181"/>
      <c r="D19" s="181">
        <v>0</v>
      </c>
      <c r="E19" s="181"/>
      <c r="F19" s="181">
        <f>SUM(F17:F18)</f>
        <v>0</v>
      </c>
      <c r="G19" s="181"/>
      <c r="H19" s="182">
        <f>SUM(H17:H18)</f>
        <v>0</v>
      </c>
    </row>
    <row r="20" spans="1:18" ht="15" customHeight="1">
      <c r="A20" s="179"/>
      <c r="B20" s="179"/>
      <c r="C20" s="179"/>
      <c r="D20" s="180"/>
      <c r="E20" s="179"/>
      <c r="F20" s="179"/>
      <c r="G20" s="179"/>
      <c r="H20" s="180"/>
      <c r="R20" s="122" t="s">
        <v>156</v>
      </c>
    </row>
    <row r="21" spans="1:18" ht="15" customHeight="1">
      <c r="A21" s="176" t="s">
        <v>157</v>
      </c>
      <c r="B21" s="179"/>
      <c r="C21" s="179"/>
      <c r="D21" s="180"/>
      <c r="E21" s="179"/>
      <c r="F21" s="179"/>
      <c r="G21" s="179"/>
      <c r="H21" s="180"/>
      <c r="R21" s="122" t="s">
        <v>158</v>
      </c>
    </row>
    <row r="22" spans="1:8" ht="15" customHeight="1">
      <c r="A22" s="176"/>
      <c r="B22" s="179"/>
      <c r="C22" s="179"/>
      <c r="D22" s="180"/>
      <c r="E22" s="179"/>
      <c r="F22" s="179"/>
      <c r="G22" s="179"/>
      <c r="H22" s="180"/>
    </row>
    <row r="23" spans="1:8" ht="15" customHeight="1">
      <c r="A23" s="179" t="s">
        <v>159</v>
      </c>
      <c r="B23" s="181">
        <v>0</v>
      </c>
      <c r="C23" s="181"/>
      <c r="D23" s="182">
        <v>0</v>
      </c>
      <c r="E23" s="181"/>
      <c r="F23" s="182">
        <v>0</v>
      </c>
      <c r="G23" s="181"/>
      <c r="H23" s="182">
        <v>805000</v>
      </c>
    </row>
    <row r="24" spans="1:8" ht="15" customHeight="1">
      <c r="A24" s="179" t="s">
        <v>160</v>
      </c>
      <c r="B24" s="183">
        <v>0</v>
      </c>
      <c r="C24" s="181"/>
      <c r="D24" s="184">
        <v>0</v>
      </c>
      <c r="E24" s="181"/>
      <c r="F24" s="184">
        <v>286766</v>
      </c>
      <c r="G24" s="181"/>
      <c r="H24" s="184">
        <v>1665095</v>
      </c>
    </row>
    <row r="25" spans="1:8" ht="15" customHeight="1">
      <c r="A25" s="179"/>
      <c r="B25" s="179"/>
      <c r="C25" s="179"/>
      <c r="D25" s="179"/>
      <c r="E25" s="179"/>
      <c r="F25" s="179"/>
      <c r="G25" s="179"/>
      <c r="H25" s="179"/>
    </row>
    <row r="26" spans="1:8" ht="15" customHeight="1">
      <c r="A26" s="179" t="s">
        <v>161</v>
      </c>
      <c r="B26" s="183">
        <f>SUM(B23:B24)</f>
        <v>0</v>
      </c>
      <c r="C26" s="181"/>
      <c r="D26" s="183">
        <f>SUM(D23:D24)</f>
        <v>0</v>
      </c>
      <c r="E26" s="181"/>
      <c r="F26" s="183">
        <f>SUM(F23:F24)</f>
        <v>286766</v>
      </c>
      <c r="G26" s="181"/>
      <c r="H26" s="183">
        <f>SUM(H23:H24)</f>
        <v>2470095</v>
      </c>
    </row>
    <row r="27" spans="1:8" ht="15" customHeight="1">
      <c r="A27" s="179"/>
      <c r="B27" s="179"/>
      <c r="C27" s="179"/>
      <c r="D27" s="180"/>
      <c r="E27" s="179"/>
      <c r="F27" s="179"/>
      <c r="G27" s="179"/>
      <c r="H27" s="180"/>
    </row>
    <row r="28" spans="1:8" ht="15" customHeight="1">
      <c r="A28" s="179" t="s">
        <v>24</v>
      </c>
      <c r="B28" s="183">
        <f>+B26</f>
        <v>0</v>
      </c>
      <c r="C28" s="181"/>
      <c r="D28" s="183">
        <f>+D26</f>
        <v>0</v>
      </c>
      <c r="E28" s="181"/>
      <c r="F28" s="183">
        <f>+F26</f>
        <v>286766</v>
      </c>
      <c r="G28" s="181"/>
      <c r="H28" s="184">
        <f>+H26</f>
        <v>2470095</v>
      </c>
    </row>
    <row r="29" spans="1:8" ht="15" customHeight="1">
      <c r="A29" s="179"/>
      <c r="B29" s="181"/>
      <c r="C29" s="181"/>
      <c r="D29" s="182"/>
      <c r="E29" s="181"/>
      <c r="F29" s="181"/>
      <c r="G29" s="181"/>
      <c r="H29" s="182"/>
    </row>
    <row r="30" spans="1:8" ht="15" customHeight="1">
      <c r="A30" s="179"/>
      <c r="B30" s="181"/>
      <c r="C30" s="181"/>
      <c r="D30" s="182"/>
      <c r="E30" s="181"/>
      <c r="F30" s="181"/>
      <c r="G30" s="181"/>
      <c r="H30" s="182"/>
    </row>
    <row r="31" spans="1:8" ht="15" customHeight="1">
      <c r="A31" s="176" t="s">
        <v>162</v>
      </c>
      <c r="B31" s="181"/>
      <c r="C31" s="181"/>
      <c r="D31" s="182"/>
      <c r="E31" s="181"/>
      <c r="F31" s="181"/>
      <c r="G31" s="181"/>
      <c r="H31" s="182"/>
    </row>
    <row r="32" spans="1:8" ht="15" customHeight="1">
      <c r="A32" s="179"/>
      <c r="B32" s="181"/>
      <c r="C32" s="181"/>
      <c r="D32" s="182"/>
      <c r="E32" s="181"/>
      <c r="F32" s="181"/>
      <c r="G32" s="181"/>
      <c r="H32" s="182"/>
    </row>
    <row r="33" spans="1:8" ht="15" customHeight="1">
      <c r="A33" s="179" t="s">
        <v>163</v>
      </c>
      <c r="B33" s="183">
        <v>0</v>
      </c>
      <c r="C33" s="181"/>
      <c r="D33" s="184">
        <v>0</v>
      </c>
      <c r="E33" s="181"/>
      <c r="F33" s="183">
        <v>286766</v>
      </c>
      <c r="G33" s="181"/>
      <c r="H33" s="184">
        <v>2470095</v>
      </c>
    </row>
    <row r="34" spans="1:8" ht="15" customHeight="1">
      <c r="A34" s="179"/>
      <c r="B34" s="181"/>
      <c r="C34" s="181"/>
      <c r="D34" s="182"/>
      <c r="E34" s="181"/>
      <c r="F34" s="181"/>
      <c r="G34" s="181"/>
      <c r="H34" s="182"/>
    </row>
    <row r="35" spans="1:8" ht="15" customHeight="1">
      <c r="A35" s="179"/>
      <c r="B35" s="185"/>
      <c r="C35" s="185"/>
      <c r="D35" s="186"/>
      <c r="E35" s="185"/>
      <c r="F35" s="185"/>
      <c r="G35" s="185"/>
      <c r="H35" s="186"/>
    </row>
    <row r="36" spans="1:8" ht="15" customHeight="1">
      <c r="A36" s="179" t="s">
        <v>164</v>
      </c>
      <c r="B36" s="183">
        <f>SUM(B32:B35)</f>
        <v>0</v>
      </c>
      <c r="C36" s="181"/>
      <c r="D36" s="183">
        <f>SUM(D32:D35)</f>
        <v>0</v>
      </c>
      <c r="E36" s="181"/>
      <c r="F36" s="183">
        <f>SUM(F32:F35)</f>
        <v>286766</v>
      </c>
      <c r="G36" s="181"/>
      <c r="H36" s="184">
        <f>SUM(H32:H35)</f>
        <v>2470095</v>
      </c>
    </row>
    <row r="37" spans="1:8" ht="15" customHeight="1">
      <c r="A37" s="179"/>
      <c r="B37" s="179"/>
      <c r="C37" s="179"/>
      <c r="D37" s="180"/>
      <c r="E37" s="179"/>
      <c r="F37" s="179"/>
      <c r="G37" s="179"/>
      <c r="H37" s="180"/>
    </row>
    <row r="38" spans="1:9" ht="15" customHeight="1" thickBot="1">
      <c r="A38" s="176" t="s">
        <v>165</v>
      </c>
      <c r="B38" s="187">
        <f>+B14+B19-B28+B36</f>
        <v>0</v>
      </c>
      <c r="C38" s="188"/>
      <c r="D38" s="187">
        <f>+D14+D19-D28+D36</f>
        <v>0</v>
      </c>
      <c r="E38" s="188"/>
      <c r="F38" s="187">
        <f>+F14+F19-F28+F36</f>
        <v>0</v>
      </c>
      <c r="G38" s="188"/>
      <c r="H38" s="187">
        <f>+H14+H19-H28+H36</f>
        <v>0</v>
      </c>
      <c r="I38" s="127"/>
    </row>
    <row r="39" spans="1:8" ht="15" customHeight="1" thickTop="1">
      <c r="A39" s="179"/>
      <c r="B39" s="179"/>
      <c r="C39" s="179"/>
      <c r="D39" s="179"/>
      <c r="E39" s="179"/>
      <c r="F39" s="179"/>
      <c r="G39" s="179"/>
      <c r="H39" s="179"/>
    </row>
    <row r="40" ht="15" customHeight="1"/>
    <row r="42" ht="12.75">
      <c r="B42" s="128"/>
    </row>
  </sheetData>
  <sheetProtection/>
  <mergeCells count="5">
    <mergeCell ref="A1:I1"/>
    <mergeCell ref="A2:I2"/>
    <mergeCell ref="A3:I3"/>
    <mergeCell ref="A4:I4"/>
    <mergeCell ref="A5:J5"/>
  </mergeCells>
  <hyperlinks>
    <hyperlink ref="F7" r:id="rId1" display="http://www.hcrma.net/"/>
  </hyperlinks>
  <printOptions horizontalCentered="1"/>
  <pageMargins left="0.7" right="0.7" top="0.75" bottom="0.75" header="0.3" footer="0.3"/>
  <pageSetup firstPageNumber="25" useFirstPageNumber="1" fitToHeight="1" fitToWidth="1" horizontalDpi="600" verticalDpi="600" orientation="portrait" r:id="rId3"/>
  <headerFooter>
    <oddFooter>&amp;C&amp;"-,Regular"&amp;12- 25 -</oddFoot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R39"/>
  <sheetViews>
    <sheetView workbookViewId="0" topLeftCell="A1">
      <selection activeCell="A1" sqref="A1:I1"/>
    </sheetView>
  </sheetViews>
  <sheetFormatPr defaultColWidth="9.00390625" defaultRowHeight="12.75"/>
  <cols>
    <col min="1" max="1" width="36.75390625" style="122" customWidth="1"/>
    <col min="2" max="2" width="11.25390625" style="122" customWidth="1"/>
    <col min="3" max="3" width="1.75390625" style="122" customWidth="1"/>
    <col min="4" max="4" width="11.25390625" style="122" customWidth="1"/>
    <col min="5" max="5" width="1.75390625" style="122" customWidth="1"/>
    <col min="6" max="6" width="12.75390625" style="122" customWidth="1"/>
    <col min="7" max="7" width="1.75390625" style="122" customWidth="1"/>
    <col min="8" max="8" width="11.25390625" style="122" bestFit="1" customWidth="1"/>
    <col min="9" max="10" width="1.75390625" style="122" customWidth="1"/>
    <col min="11" max="16384" width="9.125" style="122" customWidth="1"/>
  </cols>
  <sheetData>
    <row r="1" spans="1:10" ht="15.75" customHeight="1">
      <c r="A1" s="300" t="s">
        <v>13</v>
      </c>
      <c r="B1" s="300"/>
      <c r="C1" s="300"/>
      <c r="D1" s="300"/>
      <c r="E1" s="300"/>
      <c r="F1" s="300"/>
      <c r="G1" s="300"/>
      <c r="H1" s="300"/>
      <c r="I1" s="300"/>
      <c r="J1" s="179"/>
    </row>
    <row r="2" spans="1:10" ht="15.75" customHeight="1">
      <c r="A2" s="300" t="s">
        <v>148</v>
      </c>
      <c r="B2" s="300"/>
      <c r="C2" s="300"/>
      <c r="D2" s="300"/>
      <c r="E2" s="300"/>
      <c r="F2" s="300"/>
      <c r="G2" s="300"/>
      <c r="H2" s="300"/>
      <c r="I2" s="300"/>
      <c r="J2" s="270"/>
    </row>
    <row r="3" spans="1:10" ht="15.75" customHeight="1">
      <c r="A3" s="300" t="s">
        <v>166</v>
      </c>
      <c r="B3" s="300"/>
      <c r="C3" s="300"/>
      <c r="D3" s="300"/>
      <c r="E3" s="300"/>
      <c r="F3" s="300"/>
      <c r="G3" s="300"/>
      <c r="H3" s="300"/>
      <c r="I3" s="300"/>
      <c r="J3" s="270"/>
    </row>
    <row r="4" spans="1:10" ht="15.75" customHeight="1">
      <c r="A4" s="300" t="s">
        <v>150</v>
      </c>
      <c r="B4" s="300"/>
      <c r="C4" s="300"/>
      <c r="D4" s="300"/>
      <c r="E4" s="300"/>
      <c r="F4" s="300"/>
      <c r="G4" s="300"/>
      <c r="H4" s="300"/>
      <c r="I4" s="300"/>
      <c r="J4" s="270"/>
    </row>
    <row r="5" spans="1:10" ht="15.75" customHeight="1">
      <c r="A5" s="300" t="s">
        <v>225</v>
      </c>
      <c r="B5" s="300"/>
      <c r="C5" s="300"/>
      <c r="D5" s="300"/>
      <c r="E5" s="300"/>
      <c r="F5" s="300"/>
      <c r="G5" s="300"/>
      <c r="H5" s="300"/>
      <c r="I5" s="300"/>
      <c r="J5" s="270"/>
    </row>
    <row r="6" ht="15.75" customHeight="1"/>
    <row r="7" ht="15.75" customHeight="1">
      <c r="F7" s="123" t="s">
        <v>151</v>
      </c>
    </row>
    <row r="8" ht="15.75" customHeight="1"/>
    <row r="9" spans="2:8" ht="15.75" customHeight="1">
      <c r="B9" s="189" t="s">
        <v>0</v>
      </c>
      <c r="C9" s="189"/>
      <c r="D9" s="190" t="s">
        <v>1</v>
      </c>
      <c r="E9" s="189"/>
      <c r="F9" s="189" t="s">
        <v>2</v>
      </c>
      <c r="G9" s="189"/>
      <c r="H9" s="190" t="s">
        <v>1</v>
      </c>
    </row>
    <row r="10" spans="2:8" ht="15.75" customHeight="1">
      <c r="B10" s="191">
        <v>2019</v>
      </c>
      <c r="C10" s="189"/>
      <c r="D10" s="192">
        <v>2020</v>
      </c>
      <c r="E10" s="189"/>
      <c r="F10" s="192">
        <v>2020</v>
      </c>
      <c r="G10" s="189"/>
      <c r="H10" s="192">
        <v>2021</v>
      </c>
    </row>
    <row r="11" spans="2:8" ht="15.75" customHeight="1">
      <c r="B11" s="124"/>
      <c r="C11" s="124"/>
      <c r="D11" s="125"/>
      <c r="E11" s="124"/>
      <c r="F11" s="124"/>
      <c r="G11" s="124"/>
      <c r="H11" s="125"/>
    </row>
    <row r="12" spans="2:8" ht="15.75" customHeight="1">
      <c r="B12" s="124"/>
      <c r="C12" s="124"/>
      <c r="D12" s="125"/>
      <c r="E12" s="124"/>
      <c r="F12" s="124"/>
      <c r="G12" s="124"/>
      <c r="H12" s="125"/>
    </row>
    <row r="13" spans="2:8" ht="15.75" customHeight="1">
      <c r="B13" s="124"/>
      <c r="C13" s="124"/>
      <c r="D13" s="125"/>
      <c r="E13" s="124"/>
      <c r="F13" s="124"/>
      <c r="G13" s="124"/>
      <c r="H13" s="125"/>
    </row>
    <row r="14" spans="1:9" ht="15.75" customHeight="1">
      <c r="A14" s="176" t="s">
        <v>152</v>
      </c>
      <c r="B14" s="177">
        <v>3206822</v>
      </c>
      <c r="C14" s="177"/>
      <c r="D14" s="178">
        <v>4379254</v>
      </c>
      <c r="E14" s="177"/>
      <c r="F14" s="178">
        <f>B35</f>
        <v>4389961</v>
      </c>
      <c r="G14" s="177"/>
      <c r="H14" s="178">
        <f>+F35</f>
        <v>5550042</v>
      </c>
      <c r="I14" s="126"/>
    </row>
    <row r="15" spans="1:8" ht="15.75" customHeight="1">
      <c r="A15" s="179"/>
      <c r="B15" s="179"/>
      <c r="C15" s="179"/>
      <c r="D15" s="180"/>
      <c r="E15" s="179"/>
      <c r="F15" s="179"/>
      <c r="G15" s="179"/>
      <c r="H15" s="180"/>
    </row>
    <row r="16" spans="1:8" ht="15.75" customHeight="1">
      <c r="A16" s="176" t="s">
        <v>153</v>
      </c>
      <c r="B16" s="179"/>
      <c r="C16" s="179"/>
      <c r="D16" s="180"/>
      <c r="E16" s="179"/>
      <c r="F16" s="179"/>
      <c r="G16" s="179"/>
      <c r="H16" s="180"/>
    </row>
    <row r="17" spans="1:8" ht="15.75" customHeight="1">
      <c r="A17" s="179" t="s">
        <v>154</v>
      </c>
      <c r="B17" s="183">
        <v>100707</v>
      </c>
      <c r="C17" s="181"/>
      <c r="D17" s="184">
        <v>100000</v>
      </c>
      <c r="E17" s="181"/>
      <c r="F17" s="183">
        <v>56000</v>
      </c>
      <c r="G17" s="181"/>
      <c r="H17" s="184">
        <v>60000</v>
      </c>
    </row>
    <row r="18" spans="1:8" ht="15.75" customHeight="1">
      <c r="A18" s="179"/>
      <c r="B18" s="185"/>
      <c r="C18" s="181"/>
      <c r="D18" s="186"/>
      <c r="E18" s="181"/>
      <c r="F18" s="185"/>
      <c r="G18" s="181"/>
      <c r="H18" s="186"/>
    </row>
    <row r="19" spans="1:8" ht="15.75" customHeight="1">
      <c r="A19" s="179" t="s">
        <v>155</v>
      </c>
      <c r="B19" s="183">
        <f>SUM(B17:B17)</f>
        <v>100707</v>
      </c>
      <c r="C19" s="181"/>
      <c r="D19" s="183">
        <v>100000</v>
      </c>
      <c r="E19" s="181"/>
      <c r="F19" s="183">
        <f>SUM(F17:F17)</f>
        <v>56000</v>
      </c>
      <c r="G19" s="181"/>
      <c r="H19" s="184">
        <f>SUM(H17:H17)</f>
        <v>60000</v>
      </c>
    </row>
    <row r="20" spans="1:18" ht="15.75" customHeight="1">
      <c r="A20" s="179"/>
      <c r="B20" s="179"/>
      <c r="C20" s="179"/>
      <c r="D20" s="180"/>
      <c r="E20" s="179"/>
      <c r="F20" s="179"/>
      <c r="G20" s="179"/>
      <c r="H20" s="180"/>
      <c r="R20" s="122" t="s">
        <v>156</v>
      </c>
    </row>
    <row r="21" spans="1:18" ht="15.75" customHeight="1">
      <c r="A21" s="176" t="s">
        <v>157</v>
      </c>
      <c r="B21" s="179"/>
      <c r="C21" s="179"/>
      <c r="D21" s="180"/>
      <c r="E21" s="179"/>
      <c r="F21" s="179"/>
      <c r="G21" s="179"/>
      <c r="H21" s="180"/>
      <c r="R21" s="122" t="s">
        <v>158</v>
      </c>
    </row>
    <row r="22" spans="1:8" ht="15.75" customHeight="1">
      <c r="A22" s="176"/>
      <c r="B22" s="179"/>
      <c r="C22" s="179"/>
      <c r="D22" s="180"/>
      <c r="E22" s="179"/>
      <c r="F22" s="179"/>
      <c r="G22" s="179"/>
      <c r="H22" s="180"/>
    </row>
    <row r="23" spans="1:8" ht="15.75" customHeight="1">
      <c r="A23" s="179" t="s">
        <v>159</v>
      </c>
      <c r="B23" s="181">
        <v>0</v>
      </c>
      <c r="C23" s="181"/>
      <c r="D23" s="182">
        <v>0</v>
      </c>
      <c r="E23" s="181"/>
      <c r="F23" s="182">
        <v>0</v>
      </c>
      <c r="G23" s="181"/>
      <c r="H23" s="182">
        <v>0</v>
      </c>
    </row>
    <row r="24" spans="1:8" ht="15.75" customHeight="1">
      <c r="A24" s="179" t="s">
        <v>167</v>
      </c>
      <c r="B24" s="183">
        <v>0</v>
      </c>
      <c r="C24" s="181"/>
      <c r="D24" s="184">
        <v>0</v>
      </c>
      <c r="E24" s="181"/>
      <c r="F24" s="184">
        <v>0</v>
      </c>
      <c r="G24" s="181"/>
      <c r="H24" s="184">
        <v>409106</v>
      </c>
    </row>
    <row r="25" spans="1:8" ht="15.75" customHeight="1">
      <c r="A25" s="179"/>
      <c r="B25" s="179"/>
      <c r="C25" s="179"/>
      <c r="D25" s="179"/>
      <c r="E25" s="179"/>
      <c r="F25" s="179"/>
      <c r="G25" s="179"/>
      <c r="H25" s="179"/>
    </row>
    <row r="26" spans="1:8" ht="15.75" customHeight="1">
      <c r="A26" s="179" t="s">
        <v>161</v>
      </c>
      <c r="B26" s="183">
        <f>SUM(B23:B24)</f>
        <v>0</v>
      </c>
      <c r="C26" s="181"/>
      <c r="D26" s="183">
        <v>0</v>
      </c>
      <c r="E26" s="181"/>
      <c r="F26" s="183">
        <f>SUM(F23:F24)</f>
        <v>0</v>
      </c>
      <c r="G26" s="181"/>
      <c r="H26" s="183">
        <f>SUM(H23:H24)</f>
        <v>409106</v>
      </c>
    </row>
    <row r="27" spans="1:8" ht="15.75" customHeight="1">
      <c r="A27" s="179"/>
      <c r="B27" s="179"/>
      <c r="C27" s="179"/>
      <c r="D27" s="180"/>
      <c r="E27" s="179"/>
      <c r="F27" s="179"/>
      <c r="G27" s="179"/>
      <c r="H27" s="180"/>
    </row>
    <row r="28" spans="1:8" ht="15.75" customHeight="1">
      <c r="A28" s="179"/>
      <c r="B28" s="181"/>
      <c r="C28" s="181"/>
      <c r="D28" s="182"/>
      <c r="E28" s="181"/>
      <c r="F28" s="181"/>
      <c r="G28" s="181"/>
      <c r="H28" s="182"/>
    </row>
    <row r="29" spans="1:8" ht="15.75" customHeight="1">
      <c r="A29" s="176" t="s">
        <v>162</v>
      </c>
      <c r="B29" s="181"/>
      <c r="C29" s="181"/>
      <c r="D29" s="182"/>
      <c r="E29" s="181"/>
      <c r="F29" s="181"/>
      <c r="G29" s="181"/>
      <c r="H29" s="182"/>
    </row>
    <row r="30" spans="1:8" ht="15.75" customHeight="1">
      <c r="A30" s="179"/>
      <c r="B30" s="181"/>
      <c r="C30" s="181"/>
      <c r="D30" s="182"/>
      <c r="E30" s="181"/>
      <c r="F30" s="181"/>
      <c r="G30" s="181"/>
      <c r="H30" s="182"/>
    </row>
    <row r="31" spans="1:8" ht="15.75" customHeight="1">
      <c r="A31" s="179" t="s">
        <v>163</v>
      </c>
      <c r="B31" s="183">
        <v>1082432</v>
      </c>
      <c r="C31" s="181"/>
      <c r="D31" s="184">
        <v>1104081</v>
      </c>
      <c r="E31" s="181"/>
      <c r="F31" s="183">
        <v>1104081</v>
      </c>
      <c r="G31" s="181"/>
      <c r="H31" s="184">
        <v>1126162</v>
      </c>
    </row>
    <row r="32" spans="1:8" ht="15.75" customHeight="1">
      <c r="A32" s="179"/>
      <c r="B32" s="181"/>
      <c r="C32" s="181"/>
      <c r="D32" s="182"/>
      <c r="E32" s="181"/>
      <c r="F32" s="181"/>
      <c r="G32" s="181"/>
      <c r="H32" s="182"/>
    </row>
    <row r="33" spans="1:8" ht="15.75" customHeight="1">
      <c r="A33" s="179" t="s">
        <v>164</v>
      </c>
      <c r="B33" s="183">
        <f>SUM(B30:B32)</f>
        <v>1082432</v>
      </c>
      <c r="C33" s="181"/>
      <c r="D33" s="184">
        <v>1104081</v>
      </c>
      <c r="E33" s="181"/>
      <c r="F33" s="183">
        <f>SUM(F30:F32)</f>
        <v>1104081</v>
      </c>
      <c r="G33" s="181"/>
      <c r="H33" s="184">
        <f>SUM(H30:H32)</f>
        <v>1126162</v>
      </c>
    </row>
    <row r="34" spans="1:8" ht="15.75" customHeight="1">
      <c r="A34" s="179"/>
      <c r="B34" s="179"/>
      <c r="C34" s="179"/>
      <c r="D34" s="180"/>
      <c r="E34" s="179"/>
      <c r="F34" s="179"/>
      <c r="G34" s="179"/>
      <c r="H34" s="180"/>
    </row>
    <row r="35" spans="1:9" ht="15.75" customHeight="1" thickBot="1">
      <c r="A35" s="176" t="s">
        <v>165</v>
      </c>
      <c r="B35" s="187">
        <f>+B14+B19-B26+B33</f>
        <v>4389961</v>
      </c>
      <c r="C35" s="188"/>
      <c r="D35" s="187">
        <v>5583335</v>
      </c>
      <c r="E35" s="188"/>
      <c r="F35" s="187">
        <f>+F14+F19-F26+F33</f>
        <v>5550042</v>
      </c>
      <c r="G35" s="188"/>
      <c r="H35" s="187">
        <f>+H14+H19-H26+H33</f>
        <v>6327098</v>
      </c>
      <c r="I35" s="127"/>
    </row>
    <row r="36" spans="1:8" ht="15.75" customHeight="1" thickTop="1">
      <c r="A36" s="179"/>
      <c r="B36" s="179"/>
      <c r="C36" s="179"/>
      <c r="D36" s="179"/>
      <c r="E36" s="179"/>
      <c r="F36" s="179"/>
      <c r="G36" s="179"/>
      <c r="H36" s="179"/>
    </row>
    <row r="37" ht="15.75" customHeight="1"/>
    <row r="38" ht="15.75" customHeight="1"/>
    <row r="39" ht="12.75">
      <c r="B39" s="128"/>
    </row>
  </sheetData>
  <sheetProtection/>
  <mergeCells count="5">
    <mergeCell ref="A1:I1"/>
    <mergeCell ref="A2:I2"/>
    <mergeCell ref="A3:I3"/>
    <mergeCell ref="A4:I4"/>
    <mergeCell ref="A5:I5"/>
  </mergeCells>
  <hyperlinks>
    <hyperlink ref="F7" r:id="rId1" display="http://www.hcrma.net/"/>
  </hyperlinks>
  <printOptions horizontalCentered="1"/>
  <pageMargins left="0.7" right="0.7" top="0.75" bottom="0.75" header="0.3" footer="0.3"/>
  <pageSetup firstPageNumber="25" useFirstPageNumber="1" fitToHeight="1" fitToWidth="1" horizontalDpi="600" verticalDpi="600" orientation="portrait" r:id="rId3"/>
  <headerFooter>
    <oddFooter>&amp;C&amp;"-,Regular"&amp;12- 26 -</oddFooter>
  </headerFooter>
  <drawing r:id="rId2"/>
</worksheet>
</file>

<file path=xl/worksheets/sheet2.xml><?xml version="1.0" encoding="utf-8"?>
<worksheet xmlns="http://schemas.openxmlformats.org/spreadsheetml/2006/main" xmlns:r="http://schemas.openxmlformats.org/officeDocument/2006/relationships">
  <dimension ref="A1:L82"/>
  <sheetViews>
    <sheetView showOutlineSymbols="0" zoomScale="87" zoomScaleNormal="87" workbookViewId="0" topLeftCell="A1">
      <selection activeCell="L18" sqref="L18"/>
    </sheetView>
  </sheetViews>
  <sheetFormatPr defaultColWidth="12.375" defaultRowHeight="12.75"/>
  <cols>
    <col min="1" max="1" width="7.375" style="153" customWidth="1"/>
    <col min="2" max="2" width="7.25390625" style="153" customWidth="1"/>
    <col min="3" max="3" width="29.125" style="153" customWidth="1"/>
    <col min="4" max="4" width="8.625" style="153" customWidth="1"/>
    <col min="5" max="5" width="3.375" style="153" customWidth="1"/>
    <col min="6" max="6" width="14.375" style="153" customWidth="1"/>
    <col min="7" max="7" width="9.875" style="153" customWidth="1"/>
    <col min="8" max="8" width="3.375" style="153" customWidth="1"/>
    <col min="9" max="9" width="16.25390625" style="153" customWidth="1"/>
    <col min="10" max="10" width="3.375" style="153" customWidth="1"/>
    <col min="11" max="11" width="12.375" style="134" customWidth="1"/>
    <col min="12" max="16384" width="12.375" style="153" customWidth="1"/>
  </cols>
  <sheetData>
    <row r="1" s="129" customFormat="1" ht="21" customHeight="1">
      <c r="K1" s="130"/>
    </row>
    <row r="2" s="129" customFormat="1" ht="15.75">
      <c r="K2" s="130"/>
    </row>
    <row r="3" spans="2:11" s="129" customFormat="1" ht="15.75">
      <c r="B3" s="158"/>
      <c r="D3" s="159"/>
      <c r="K3" s="130"/>
    </row>
    <row r="4" spans="1:11" s="129" customFormat="1" ht="18.75">
      <c r="A4" s="131"/>
      <c r="B4" s="132"/>
      <c r="C4" s="282"/>
      <c r="D4" s="282"/>
      <c r="E4" s="282"/>
      <c r="F4" s="282"/>
      <c r="G4" s="282"/>
      <c r="H4" s="282"/>
      <c r="I4" s="131"/>
      <c r="K4" s="130"/>
    </row>
    <row r="5" spans="1:11" s="129" customFormat="1" ht="18.75">
      <c r="A5" s="132"/>
      <c r="B5" s="132"/>
      <c r="C5" s="282"/>
      <c r="D5" s="282"/>
      <c r="E5" s="282"/>
      <c r="F5" s="282"/>
      <c r="G5" s="282"/>
      <c r="H5" s="131"/>
      <c r="I5" s="131"/>
      <c r="K5" s="130"/>
    </row>
    <row r="6" spans="1:11" s="129" customFormat="1" ht="15.75">
      <c r="A6" s="132"/>
      <c r="B6" s="132"/>
      <c r="C6" s="131"/>
      <c r="E6" s="131"/>
      <c r="F6" s="131"/>
      <c r="G6" s="131"/>
      <c r="H6" s="131"/>
      <c r="I6" s="131"/>
      <c r="K6" s="130"/>
    </row>
    <row r="7" spans="3:11" s="129" customFormat="1" ht="15.75">
      <c r="C7" s="132"/>
      <c r="G7" s="132"/>
      <c r="K7" s="130"/>
    </row>
    <row r="8" s="129" customFormat="1" ht="15.75">
      <c r="K8" s="130"/>
    </row>
    <row r="9" spans="1:11" ht="15.75">
      <c r="A9" s="134"/>
      <c r="B9" s="134"/>
      <c r="C9" s="134"/>
      <c r="D9" s="134"/>
      <c r="E9" s="134"/>
      <c r="F9" s="134"/>
      <c r="G9" s="134"/>
      <c r="H9" s="134"/>
      <c r="I9" s="134"/>
      <c r="J9" s="134"/>
      <c r="K9" s="136"/>
    </row>
    <row r="10" spans="1:11" ht="15.75">
      <c r="A10" s="133"/>
      <c r="B10" s="133"/>
      <c r="C10" s="133"/>
      <c r="D10" s="133"/>
      <c r="E10" s="133"/>
      <c r="F10" s="133"/>
      <c r="G10" s="134"/>
      <c r="H10" s="133"/>
      <c r="I10" s="133"/>
      <c r="J10" s="134"/>
      <c r="K10" s="136"/>
    </row>
    <row r="11" spans="1:11" s="134" customFormat="1" ht="15.75">
      <c r="A11" s="133"/>
      <c r="B11" s="133"/>
      <c r="C11" s="133"/>
      <c r="D11" s="133"/>
      <c r="E11" s="133"/>
      <c r="F11" s="133"/>
      <c r="H11" s="133"/>
      <c r="I11" s="135"/>
      <c r="K11" s="136"/>
    </row>
    <row r="12" spans="1:11" s="134" customFormat="1" ht="15.75">
      <c r="A12" s="133"/>
      <c r="B12" s="133"/>
      <c r="C12" s="135"/>
      <c r="D12" s="133"/>
      <c r="E12" s="133"/>
      <c r="F12" s="135"/>
      <c r="I12" s="135"/>
      <c r="K12" s="136"/>
    </row>
    <row r="13" spans="1:11" s="134" customFormat="1" ht="15.75">
      <c r="A13" s="133"/>
      <c r="B13" s="133"/>
      <c r="D13" s="133"/>
      <c r="E13" s="133"/>
      <c r="F13" s="135"/>
      <c r="I13" s="135"/>
      <c r="K13" s="136"/>
    </row>
    <row r="14" spans="1:11" s="134" customFormat="1" ht="15.75">
      <c r="A14" s="133"/>
      <c r="B14" s="133"/>
      <c r="C14" s="133"/>
      <c r="D14" s="133"/>
      <c r="E14" s="133"/>
      <c r="F14" s="133"/>
      <c r="K14" s="136"/>
    </row>
    <row r="15" spans="1:11" s="134" customFormat="1" ht="15.75">
      <c r="A15" s="133"/>
      <c r="B15" s="133"/>
      <c r="C15" s="133"/>
      <c r="D15" s="133"/>
      <c r="E15" s="133"/>
      <c r="F15" s="133"/>
      <c r="K15" s="136"/>
    </row>
    <row r="16" spans="2:11" s="134" customFormat="1" ht="26.25" customHeight="1">
      <c r="B16" s="137"/>
      <c r="C16" s="160"/>
      <c r="D16" s="160"/>
      <c r="E16" s="160"/>
      <c r="F16" s="160"/>
      <c r="G16" s="160"/>
      <c r="I16" s="139"/>
      <c r="K16" s="136"/>
    </row>
    <row r="17" spans="3:11" s="134" customFormat="1" ht="15.75" customHeight="1">
      <c r="C17" s="160"/>
      <c r="D17" s="160"/>
      <c r="E17" s="160"/>
      <c r="F17" s="160"/>
      <c r="G17" s="160"/>
      <c r="I17" s="161"/>
      <c r="K17" s="136"/>
    </row>
    <row r="18" spans="2:11" s="134" customFormat="1" ht="15.75">
      <c r="B18" s="137"/>
      <c r="F18" s="138"/>
      <c r="I18" s="139"/>
      <c r="K18" s="136"/>
    </row>
    <row r="19" spans="6:11" s="134" customFormat="1" ht="15.75">
      <c r="F19" s="138"/>
      <c r="I19" s="161"/>
      <c r="K19" s="136"/>
    </row>
    <row r="20" spans="2:11" s="134" customFormat="1" ht="15.75">
      <c r="B20" s="137"/>
      <c r="F20" s="138"/>
      <c r="I20" s="139"/>
      <c r="K20" s="136"/>
    </row>
    <row r="21" spans="2:11" s="134" customFormat="1" ht="15.75">
      <c r="B21" s="283" t="s">
        <v>169</v>
      </c>
      <c r="C21" s="284"/>
      <c r="D21" s="284"/>
      <c r="E21" s="284"/>
      <c r="F21" s="284"/>
      <c r="G21" s="284"/>
      <c r="H21" s="284"/>
      <c r="I21" s="284"/>
      <c r="K21" s="136"/>
    </row>
    <row r="22" spans="2:11" s="134" customFormat="1" ht="16.5" customHeight="1">
      <c r="B22" s="284"/>
      <c r="C22" s="284"/>
      <c r="D22" s="284"/>
      <c r="E22" s="284"/>
      <c r="F22" s="284"/>
      <c r="G22" s="284"/>
      <c r="H22" s="284"/>
      <c r="I22" s="284"/>
      <c r="K22" s="136"/>
    </row>
    <row r="23" spans="2:11" s="134" customFormat="1" ht="16.5" customHeight="1">
      <c r="B23" s="162"/>
      <c r="C23" s="162"/>
      <c r="D23" s="162"/>
      <c r="E23" s="162"/>
      <c r="F23" s="162"/>
      <c r="G23" s="162"/>
      <c r="H23" s="162"/>
      <c r="I23" s="162"/>
      <c r="K23" s="136"/>
    </row>
    <row r="24" spans="2:11" s="134" customFormat="1" ht="15" customHeight="1">
      <c r="B24" s="149"/>
      <c r="C24" s="163"/>
      <c r="D24" s="163"/>
      <c r="E24" s="163"/>
      <c r="F24" s="163"/>
      <c r="G24" s="163"/>
      <c r="H24" s="163"/>
      <c r="I24" s="163"/>
      <c r="J24" s="149"/>
      <c r="K24" s="136"/>
    </row>
    <row r="25" spans="2:11" s="134" customFormat="1" ht="16.5">
      <c r="B25" s="163"/>
      <c r="C25" s="163"/>
      <c r="D25" s="163"/>
      <c r="E25" s="163"/>
      <c r="F25" s="163"/>
      <c r="G25" s="163"/>
      <c r="H25" s="163"/>
      <c r="I25" s="163"/>
      <c r="J25" s="149"/>
      <c r="K25" s="136"/>
    </row>
    <row r="26" spans="2:11" s="134" customFormat="1" ht="16.5">
      <c r="B26" s="137"/>
      <c r="C26" s="149"/>
      <c r="D26" s="149"/>
      <c r="E26" s="149"/>
      <c r="F26" s="149"/>
      <c r="G26" s="149"/>
      <c r="H26" s="149"/>
      <c r="I26" s="149"/>
      <c r="J26" s="149"/>
      <c r="K26" s="136"/>
    </row>
    <row r="27" spans="6:11" s="134" customFormat="1" ht="15.75">
      <c r="F27" s="138"/>
      <c r="I27" s="161"/>
      <c r="K27" s="136"/>
    </row>
    <row r="28" spans="2:11" s="134" customFormat="1" ht="15.75">
      <c r="B28" s="137"/>
      <c r="F28" s="138"/>
      <c r="I28" s="139"/>
      <c r="K28" s="136"/>
    </row>
    <row r="29" spans="6:11" s="134" customFormat="1" ht="15.75">
      <c r="F29" s="138"/>
      <c r="I29" s="161"/>
      <c r="K29" s="136"/>
    </row>
    <row r="30" spans="2:11" s="134" customFormat="1" ht="15.75">
      <c r="B30" s="137"/>
      <c r="F30" s="138"/>
      <c r="I30" s="139"/>
      <c r="K30" s="136"/>
    </row>
    <row r="31" spans="6:11" s="134" customFormat="1" ht="15.75">
      <c r="F31" s="138"/>
      <c r="I31" s="161"/>
      <c r="K31" s="136"/>
    </row>
    <row r="32" spans="2:11" s="134" customFormat="1" ht="15.75">
      <c r="B32" s="137"/>
      <c r="F32" s="138"/>
      <c r="I32" s="139"/>
      <c r="K32" s="136"/>
    </row>
    <row r="33" spans="9:11" s="134" customFormat="1" ht="15.75">
      <c r="I33" s="161"/>
      <c r="K33" s="136"/>
    </row>
    <row r="34" spans="2:11" s="134" customFormat="1" ht="15.75">
      <c r="B34" s="137"/>
      <c r="F34" s="138"/>
      <c r="I34" s="139"/>
      <c r="K34" s="136"/>
    </row>
    <row r="35" spans="9:11" s="134" customFormat="1" ht="15.75">
      <c r="I35" s="137"/>
      <c r="K35" s="136"/>
    </row>
    <row r="36" spans="9:11" s="134" customFormat="1" ht="21.75" customHeight="1">
      <c r="I36" s="137"/>
      <c r="K36" s="136"/>
    </row>
    <row r="37" spans="5:11" s="134" customFormat="1" ht="15.75">
      <c r="E37" s="137"/>
      <c r="F37" s="164"/>
      <c r="I37" s="139"/>
      <c r="K37" s="136"/>
    </row>
    <row r="38" s="134" customFormat="1" ht="15.75">
      <c r="K38" s="136"/>
    </row>
    <row r="39" s="134" customFormat="1" ht="15.75">
      <c r="K39" s="136"/>
    </row>
    <row r="40" s="134" customFormat="1" ht="15.75">
      <c r="K40" s="136"/>
    </row>
    <row r="41" s="134" customFormat="1" ht="15.75">
      <c r="K41" s="136"/>
    </row>
    <row r="42" spans="1:11" ht="15.75">
      <c r="A42" s="134"/>
      <c r="B42" s="134"/>
      <c r="C42" s="134"/>
      <c r="D42" s="134"/>
      <c r="E42" s="134"/>
      <c r="F42" s="134"/>
      <c r="G42" s="134"/>
      <c r="H42" s="134"/>
      <c r="I42" s="134"/>
      <c r="J42" s="134"/>
      <c r="K42" s="136"/>
    </row>
    <row r="43" spans="1:11" ht="15.75">
      <c r="A43" s="134"/>
      <c r="B43" s="134"/>
      <c r="C43" s="134"/>
      <c r="D43" s="134"/>
      <c r="E43" s="134"/>
      <c r="F43" s="134"/>
      <c r="G43" s="134"/>
      <c r="H43" s="134"/>
      <c r="I43" s="134"/>
      <c r="J43" s="134"/>
      <c r="K43" s="136"/>
    </row>
    <row r="44" spans="1:11" ht="15.75">
      <c r="A44" s="134"/>
      <c r="B44" s="134"/>
      <c r="C44" s="134"/>
      <c r="D44" s="134"/>
      <c r="E44" s="134"/>
      <c r="F44" s="134"/>
      <c r="G44" s="134"/>
      <c r="H44" s="134"/>
      <c r="I44" s="134"/>
      <c r="J44" s="134"/>
      <c r="K44" s="136"/>
    </row>
    <row r="45" spans="1:11" ht="15.75">
      <c r="A45" s="134"/>
      <c r="B45" s="134"/>
      <c r="C45" s="134"/>
      <c r="D45" s="134"/>
      <c r="E45" s="134"/>
      <c r="F45" s="134"/>
      <c r="G45" s="134"/>
      <c r="H45" s="134"/>
      <c r="I45" s="134"/>
      <c r="J45" s="134"/>
      <c r="K45" s="136"/>
    </row>
    <row r="46" spans="1:11" ht="15.75">
      <c r="A46" s="134"/>
      <c r="B46" s="134"/>
      <c r="C46" s="134"/>
      <c r="D46" s="134"/>
      <c r="E46" s="134"/>
      <c r="F46" s="134"/>
      <c r="G46" s="134"/>
      <c r="H46" s="134"/>
      <c r="I46" s="134"/>
      <c r="J46" s="134"/>
      <c r="K46" s="136"/>
    </row>
    <row r="47" spans="1:12" ht="17.25" customHeight="1">
      <c r="A47" s="134"/>
      <c r="B47" s="134"/>
      <c r="C47" s="134"/>
      <c r="D47" s="134"/>
      <c r="E47" s="134"/>
      <c r="F47" s="134"/>
      <c r="G47" s="134"/>
      <c r="H47" s="134"/>
      <c r="I47" s="134"/>
      <c r="J47" s="134"/>
      <c r="K47" s="136"/>
      <c r="L47" s="134"/>
    </row>
    <row r="48" spans="1:12" ht="12" customHeight="1">
      <c r="A48" s="134"/>
      <c r="B48" s="134"/>
      <c r="C48" s="134"/>
      <c r="D48" s="134"/>
      <c r="E48" s="134"/>
      <c r="F48" s="134"/>
      <c r="G48" s="154"/>
      <c r="H48" s="134"/>
      <c r="I48" s="134"/>
      <c r="J48" s="134"/>
      <c r="K48" s="136"/>
      <c r="L48" s="134"/>
    </row>
    <row r="49" spans="1:12" ht="15.75">
      <c r="A49" s="155"/>
      <c r="B49" s="134"/>
      <c r="C49" s="134"/>
      <c r="D49" s="134"/>
      <c r="E49" s="134"/>
      <c r="F49" s="134"/>
      <c r="G49" s="134"/>
      <c r="H49" s="134"/>
      <c r="I49" s="134"/>
      <c r="J49" s="134"/>
      <c r="K49" s="136"/>
      <c r="L49" s="134"/>
    </row>
    <row r="50" spans="1:12" ht="15.75">
      <c r="A50" s="155"/>
      <c r="B50" s="134"/>
      <c r="C50" s="134"/>
      <c r="D50" s="134"/>
      <c r="E50" s="134"/>
      <c r="F50" s="134"/>
      <c r="G50" s="134"/>
      <c r="H50" s="134"/>
      <c r="I50" s="134"/>
      <c r="J50" s="134"/>
      <c r="K50" s="136"/>
      <c r="L50" s="134"/>
    </row>
    <row r="51" spans="1:12" ht="15.75">
      <c r="A51" s="134"/>
      <c r="B51" s="134"/>
      <c r="C51" s="134"/>
      <c r="D51" s="134"/>
      <c r="E51" s="134"/>
      <c r="F51" s="134"/>
      <c r="G51" s="134"/>
      <c r="H51" s="134"/>
      <c r="I51" s="134"/>
      <c r="J51" s="134"/>
      <c r="K51" s="136"/>
      <c r="L51" s="134"/>
    </row>
    <row r="52" spans="1:12" ht="15.75">
      <c r="A52" s="134"/>
      <c r="B52" s="134"/>
      <c r="C52" s="134"/>
      <c r="D52" s="134"/>
      <c r="E52" s="134"/>
      <c r="F52" s="134"/>
      <c r="G52" s="134"/>
      <c r="H52" s="134"/>
      <c r="I52" s="134"/>
      <c r="J52" s="134"/>
      <c r="K52" s="136"/>
      <c r="L52" s="134"/>
    </row>
    <row r="53" spans="1:12" ht="15.75">
      <c r="A53" s="156"/>
      <c r="K53" s="136"/>
      <c r="L53" s="134"/>
    </row>
    <row r="54" spans="1:12" ht="15.75">
      <c r="A54" s="157"/>
      <c r="K54" s="136"/>
      <c r="L54" s="134"/>
    </row>
    <row r="55" spans="1:12" ht="15.75">
      <c r="A55" s="157"/>
      <c r="K55" s="136"/>
      <c r="L55" s="134"/>
    </row>
    <row r="56" spans="1:12" ht="15.75">
      <c r="A56" s="157"/>
      <c r="K56" s="136"/>
      <c r="L56" s="134"/>
    </row>
    <row r="57" spans="1:12" ht="15.75">
      <c r="A57" s="157"/>
      <c r="K57" s="136"/>
      <c r="L57" s="134"/>
    </row>
    <row r="58" spans="1:12" ht="15.75">
      <c r="A58" s="157"/>
      <c r="K58" s="136"/>
      <c r="L58" s="134"/>
    </row>
    <row r="59" spans="1:12" ht="15.75">
      <c r="A59" s="157"/>
      <c r="K59" s="136"/>
      <c r="L59" s="134"/>
    </row>
    <row r="60" spans="1:11" s="134" customFormat="1" ht="15.75">
      <c r="A60" s="136"/>
      <c r="K60" s="136"/>
    </row>
    <row r="61" spans="1:12" ht="15.75">
      <c r="A61" s="136"/>
      <c r="B61" s="136"/>
      <c r="C61" s="136"/>
      <c r="D61" s="136"/>
      <c r="E61" s="136"/>
      <c r="F61" s="136"/>
      <c r="G61" s="136"/>
      <c r="H61" s="136"/>
      <c r="I61" s="136"/>
      <c r="J61" s="136"/>
      <c r="L61" s="134"/>
    </row>
    <row r="62" ht="12.75">
      <c r="L62" s="134"/>
    </row>
    <row r="63" ht="12.75">
      <c r="L63" s="134"/>
    </row>
    <row r="64" ht="12.75">
      <c r="L64" s="134"/>
    </row>
    <row r="65" ht="12.75">
      <c r="L65" s="134"/>
    </row>
    <row r="66" ht="12.75">
      <c r="L66" s="134"/>
    </row>
    <row r="67" ht="12.75">
      <c r="L67" s="134"/>
    </row>
    <row r="68" ht="12.75">
      <c r="L68" s="134"/>
    </row>
    <row r="69" ht="12.75">
      <c r="L69" s="134"/>
    </row>
    <row r="70" ht="12.75">
      <c r="L70" s="134"/>
    </row>
    <row r="71" ht="12.75">
      <c r="L71" s="134"/>
    </row>
    <row r="72" ht="12.75">
      <c r="L72" s="134"/>
    </row>
    <row r="73" ht="12.75">
      <c r="L73" s="134"/>
    </row>
    <row r="74" ht="12.75">
      <c r="L74" s="134"/>
    </row>
    <row r="75" ht="12.75">
      <c r="L75" s="134"/>
    </row>
    <row r="76" ht="12.75">
      <c r="L76" s="134"/>
    </row>
    <row r="77" ht="12.75">
      <c r="L77" s="134"/>
    </row>
    <row r="78" ht="12.75">
      <c r="L78" s="134"/>
    </row>
    <row r="79" ht="12.75">
      <c r="L79" s="134"/>
    </row>
    <row r="80" ht="12.75">
      <c r="L80" s="134"/>
    </row>
    <row r="81" ht="12.75">
      <c r="L81" s="134"/>
    </row>
    <row r="82" ht="12.75">
      <c r="L82" s="134"/>
    </row>
  </sheetData>
  <sheetProtection/>
  <mergeCells count="3">
    <mergeCell ref="C4:H4"/>
    <mergeCell ref="C5:G5"/>
    <mergeCell ref="B21:I22"/>
  </mergeCells>
  <printOptions horizontalCentered="1"/>
  <pageMargins left="0.5" right="0.4" top="0" bottom="0" header="0.5" footer="0.25"/>
  <pageSetup firstPageNumber="5" useFirstPageNumber="1"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dimension ref="A1:HJ131"/>
  <sheetViews>
    <sheetView showOutlineSymbols="0" zoomScaleSheetLayoutView="90" workbookViewId="0" topLeftCell="A1">
      <selection activeCell="A1" sqref="A1:I1"/>
    </sheetView>
  </sheetViews>
  <sheetFormatPr defaultColWidth="10.75390625" defaultRowHeight="12.75"/>
  <cols>
    <col min="1" max="1" width="44.00390625" style="4" bestFit="1" customWidth="1"/>
    <col min="2" max="2" width="1.37890625" style="1" customWidth="1"/>
    <col min="3" max="3" width="11.625" style="1" bestFit="1" customWidth="1"/>
    <col min="4" max="4" width="1.37890625" style="1" customWidth="1"/>
    <col min="5" max="5" width="11.75390625" style="1" bestFit="1" customWidth="1"/>
    <col min="6" max="6" width="1.75390625" style="1" customWidth="1"/>
    <col min="7" max="7" width="12.00390625" style="1" bestFit="1" customWidth="1"/>
    <col min="8" max="8" width="1.75390625" style="1" customWidth="1"/>
    <col min="9" max="9" width="12.75390625" style="1" bestFit="1" customWidth="1"/>
    <col min="10" max="10" width="1.75390625" style="1" customWidth="1"/>
    <col min="11" max="218" width="10.75390625" style="1" customWidth="1"/>
    <col min="219" max="16384" width="10.75390625" style="2" customWidth="1"/>
  </cols>
  <sheetData>
    <row r="1" spans="1:9" ht="15.75">
      <c r="A1" s="285" t="s">
        <v>13</v>
      </c>
      <c r="B1" s="285"/>
      <c r="C1" s="285"/>
      <c r="D1" s="285"/>
      <c r="E1" s="285"/>
      <c r="F1" s="285"/>
      <c r="G1" s="285"/>
      <c r="H1" s="285"/>
      <c r="I1" s="285"/>
    </row>
    <row r="2" spans="1:9" ht="15.75">
      <c r="A2" s="285" t="s">
        <v>234</v>
      </c>
      <c r="B2" s="285"/>
      <c r="C2" s="285"/>
      <c r="D2" s="285"/>
      <c r="E2" s="285"/>
      <c r="F2" s="285"/>
      <c r="G2" s="285"/>
      <c r="H2" s="285"/>
      <c r="I2" s="285"/>
    </row>
    <row r="3" spans="1:9" ht="15.75">
      <c r="A3" s="285" t="s">
        <v>222</v>
      </c>
      <c r="B3" s="285"/>
      <c r="C3" s="285"/>
      <c r="D3" s="285"/>
      <c r="E3" s="285"/>
      <c r="F3" s="285"/>
      <c r="G3" s="285"/>
      <c r="H3" s="285"/>
      <c r="I3" s="285"/>
    </row>
    <row r="4" spans="1:218" s="20" customFormat="1" ht="12.75">
      <c r="A4" s="17"/>
      <c r="B4" s="17"/>
      <c r="C4" s="17"/>
      <c r="D4" s="17"/>
      <c r="E4" s="17"/>
      <c r="F4" s="17"/>
      <c r="G4" s="17"/>
      <c r="H4" s="17"/>
      <c r="I4" s="17"/>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row>
    <row r="5" spans="1:218" s="20" customFormat="1" ht="12.75">
      <c r="A5" s="17"/>
      <c r="B5" s="17"/>
      <c r="C5" s="17"/>
      <c r="D5" s="17"/>
      <c r="E5" s="17"/>
      <c r="F5" s="17"/>
      <c r="G5" s="17"/>
      <c r="H5" s="17"/>
      <c r="I5" s="17"/>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row>
    <row r="6" spans="1:9" ht="12.75">
      <c r="A6" s="3"/>
      <c r="B6" s="17"/>
      <c r="C6" s="17"/>
      <c r="D6" s="17"/>
      <c r="E6" s="17"/>
      <c r="F6" s="17"/>
      <c r="G6" s="17"/>
      <c r="H6" s="3"/>
      <c r="I6" s="3"/>
    </row>
    <row r="7" spans="2:9" ht="12.75">
      <c r="B7" s="4"/>
      <c r="C7" s="47" t="s">
        <v>0</v>
      </c>
      <c r="D7" s="48"/>
      <c r="E7" s="47" t="s">
        <v>1</v>
      </c>
      <c r="F7" s="48"/>
      <c r="G7" s="47" t="s">
        <v>2</v>
      </c>
      <c r="H7" s="48"/>
      <c r="I7" s="47" t="s">
        <v>1</v>
      </c>
    </row>
    <row r="8" spans="1:9" ht="15">
      <c r="A8" s="4" t="s">
        <v>3</v>
      </c>
      <c r="B8" s="4"/>
      <c r="C8" s="49">
        <v>2019</v>
      </c>
      <c r="D8" s="50"/>
      <c r="E8" s="49">
        <v>2020</v>
      </c>
      <c r="F8" s="50"/>
      <c r="G8" s="49">
        <v>2020</v>
      </c>
      <c r="H8" s="50"/>
      <c r="I8" s="49">
        <v>2021</v>
      </c>
    </row>
    <row r="9" spans="2:9" ht="12.75">
      <c r="B9" s="4"/>
      <c r="C9" s="16"/>
      <c r="D9" s="5"/>
      <c r="E9" s="37"/>
      <c r="F9" s="5"/>
      <c r="G9" s="16"/>
      <c r="H9" s="5"/>
      <c r="I9" s="37"/>
    </row>
    <row r="10" spans="1:9" ht="12.75">
      <c r="A10" s="4" t="s">
        <v>19</v>
      </c>
      <c r="B10" s="4"/>
      <c r="C10" s="44">
        <v>2764010</v>
      </c>
      <c r="D10" s="19"/>
      <c r="E10" s="44">
        <v>3317607</v>
      </c>
      <c r="F10" s="19"/>
      <c r="G10" s="44">
        <f>+C73</f>
        <v>3026578</v>
      </c>
      <c r="H10" s="19"/>
      <c r="I10" s="44">
        <f>+G73</f>
        <v>3570557</v>
      </c>
    </row>
    <row r="11" spans="2:9" ht="12.75">
      <c r="B11" s="4"/>
      <c r="C11" s="37"/>
      <c r="D11" s="5"/>
      <c r="E11" s="37"/>
      <c r="F11" s="5"/>
      <c r="G11" s="37"/>
      <c r="H11" s="5"/>
      <c r="I11" s="37"/>
    </row>
    <row r="12" spans="1:9" ht="12.75">
      <c r="A12" s="18" t="s">
        <v>14</v>
      </c>
      <c r="B12" s="4"/>
      <c r="C12" s="37"/>
      <c r="D12" s="5"/>
      <c r="E12" s="37"/>
      <c r="F12" s="5"/>
      <c r="G12" s="37"/>
      <c r="H12" s="5"/>
      <c r="I12" s="37"/>
    </row>
    <row r="13" spans="1:9" ht="12.75">
      <c r="A13" s="4" t="s">
        <v>15</v>
      </c>
      <c r="B13" s="4"/>
      <c r="C13" s="37">
        <v>6398030</v>
      </c>
      <c r="D13" s="5"/>
      <c r="E13" s="37">
        <v>6900000</v>
      </c>
      <c r="F13" s="5"/>
      <c r="G13" s="37">
        <v>6300000</v>
      </c>
      <c r="H13" s="5"/>
      <c r="I13" s="37">
        <v>6500000</v>
      </c>
    </row>
    <row r="14" spans="1:9" ht="12.75">
      <c r="A14" s="4" t="s">
        <v>68</v>
      </c>
      <c r="B14" s="4"/>
      <c r="C14" s="37">
        <v>921753</v>
      </c>
      <c r="D14" s="5"/>
      <c r="E14" s="37">
        <v>1000000</v>
      </c>
      <c r="F14" s="5"/>
      <c r="G14" s="37">
        <v>1000000</v>
      </c>
      <c r="H14" s="5"/>
      <c r="I14" s="37">
        <v>1000000</v>
      </c>
    </row>
    <row r="15" spans="1:9" ht="12.75">
      <c r="A15" s="4" t="s">
        <v>25</v>
      </c>
      <c r="B15" s="4"/>
      <c r="C15" s="37">
        <v>46074</v>
      </c>
      <c r="D15" s="5"/>
      <c r="E15" s="37">
        <v>40000</v>
      </c>
      <c r="F15" s="5"/>
      <c r="G15" s="37">
        <v>15000</v>
      </c>
      <c r="H15" s="5"/>
      <c r="I15" s="37">
        <v>15000</v>
      </c>
    </row>
    <row r="16" spans="1:9" ht="12.75">
      <c r="A16" s="4" t="s">
        <v>69</v>
      </c>
      <c r="B16" s="4"/>
      <c r="C16" s="34">
        <v>114107</v>
      </c>
      <c r="D16" s="5"/>
      <c r="E16" s="34">
        <v>0</v>
      </c>
      <c r="F16" s="5"/>
      <c r="G16" s="34">
        <v>150</v>
      </c>
      <c r="H16" s="5"/>
      <c r="I16" s="34">
        <v>0</v>
      </c>
    </row>
    <row r="17" spans="2:9" ht="12.75">
      <c r="B17" s="4"/>
      <c r="C17"/>
      <c r="D17"/>
      <c r="E17"/>
      <c r="F17"/>
      <c r="G17"/>
      <c r="H17"/>
      <c r="I17"/>
    </row>
    <row r="18" spans="1:9" ht="12.75">
      <c r="A18" s="4" t="s">
        <v>16</v>
      </c>
      <c r="B18" s="4"/>
      <c r="C18" s="34">
        <f>SUM(C13:C17)</f>
        <v>7479964</v>
      </c>
      <c r="D18" s="5"/>
      <c r="E18" s="34">
        <v>7940000</v>
      </c>
      <c r="F18" s="5"/>
      <c r="G18" s="34">
        <f>SUM(G13:G17)</f>
        <v>7315150</v>
      </c>
      <c r="H18" s="5"/>
      <c r="I18" s="34">
        <f>SUM(I13:I17)</f>
        <v>7515000</v>
      </c>
    </row>
    <row r="19" spans="2:9" ht="12.75">
      <c r="B19" s="4"/>
      <c r="C19" s="37"/>
      <c r="D19" s="5"/>
      <c r="E19" s="37"/>
      <c r="F19" s="5"/>
      <c r="G19" s="37"/>
      <c r="H19" s="5"/>
      <c r="I19" s="37"/>
    </row>
    <row r="20" spans="1:9" ht="12.75">
      <c r="A20" s="18" t="s">
        <v>17</v>
      </c>
      <c r="B20" s="4"/>
      <c r="C20" s="10"/>
      <c r="D20" s="9"/>
      <c r="E20" s="10"/>
      <c r="F20" s="9"/>
      <c r="G20" s="10"/>
      <c r="H20" s="9"/>
      <c r="I20" s="10"/>
    </row>
    <row r="21" spans="1:9" ht="12.75">
      <c r="A21" s="6" t="s">
        <v>181</v>
      </c>
      <c r="B21" s="4"/>
      <c r="C21" s="10"/>
      <c r="D21" s="9"/>
      <c r="E21" s="10"/>
      <c r="F21" s="9"/>
      <c r="G21" s="10"/>
      <c r="H21" s="9"/>
      <c r="I21" s="10"/>
    </row>
    <row r="22" spans="1:9" ht="12.75">
      <c r="A22" s="7" t="s">
        <v>51</v>
      </c>
      <c r="B22" s="4"/>
      <c r="C22" s="10">
        <f>Adm!E41+Const!E45+'Program Magmt'!E43</f>
        <v>968750</v>
      </c>
      <c r="D22" s="9" t="e">
        <f>#REF!</f>
        <v>#REF!</v>
      </c>
      <c r="E22" s="10">
        <v>1989850</v>
      </c>
      <c r="F22" s="9"/>
      <c r="G22" s="10">
        <v>982490</v>
      </c>
      <c r="H22" s="9"/>
      <c r="I22" s="10">
        <v>2018944</v>
      </c>
    </row>
    <row r="23" spans="1:9" ht="12.75">
      <c r="A23" s="4" t="s">
        <v>4</v>
      </c>
      <c r="B23" s="4"/>
      <c r="C23" s="10">
        <f>Adm!E44+Const!E51+'Program Magmt'!E49</f>
        <v>13118</v>
      </c>
      <c r="D23" s="9" t="e">
        <f>#REF!</f>
        <v>#REF!</v>
      </c>
      <c r="E23" s="10">
        <v>27500</v>
      </c>
      <c r="F23" s="9"/>
      <c r="G23" s="10">
        <v>9100</v>
      </c>
      <c r="H23" s="9"/>
      <c r="I23" s="10">
        <v>19000</v>
      </c>
    </row>
    <row r="24" spans="1:9" s="1" customFormat="1" ht="12.75">
      <c r="A24" s="4" t="s">
        <v>52</v>
      </c>
      <c r="B24" s="4"/>
      <c r="C24" s="10">
        <f>Adm!E82+Const!E82+'Program Magmt'!E61+'ROW Opr. '!E23</f>
        <v>378117</v>
      </c>
      <c r="D24" s="9" t="e">
        <f>#REF!</f>
        <v>#REF!</v>
      </c>
      <c r="E24" s="10">
        <v>476050</v>
      </c>
      <c r="F24" s="9"/>
      <c r="G24" s="10">
        <v>340084</v>
      </c>
      <c r="H24" s="9"/>
      <c r="I24" s="10">
        <v>480000</v>
      </c>
    </row>
    <row r="25" spans="1:9" s="1" customFormat="1" ht="12.75">
      <c r="A25" s="4" t="s">
        <v>6</v>
      </c>
      <c r="B25" s="4"/>
      <c r="C25" s="10">
        <f>Const!E87+'ROW Opr. '!E15+Adm!E88</f>
        <v>73225</v>
      </c>
      <c r="D25" s="9" t="e">
        <f>#REF!</f>
        <v>#REF!</v>
      </c>
      <c r="E25" s="10">
        <v>41000</v>
      </c>
      <c r="F25" s="9"/>
      <c r="G25" s="10">
        <v>36500</v>
      </c>
      <c r="H25" s="9"/>
      <c r="I25" s="10">
        <v>98000</v>
      </c>
    </row>
    <row r="26" spans="1:9" s="1" customFormat="1" ht="12.75">
      <c r="A26" s="4" t="s">
        <v>174</v>
      </c>
      <c r="B26" s="4"/>
      <c r="C26" s="10">
        <f>Adm!E92+Const!E94+'Program Magmt'!E69</f>
        <v>19478</v>
      </c>
      <c r="D26" s="9"/>
      <c r="E26" s="10">
        <v>53100</v>
      </c>
      <c r="F26" s="9"/>
      <c r="G26" s="10">
        <v>12000</v>
      </c>
      <c r="H26" s="9"/>
      <c r="I26" s="10">
        <v>48100</v>
      </c>
    </row>
    <row r="27" spans="1:9" s="1" customFormat="1" ht="12.75">
      <c r="A27" s="4" t="s">
        <v>5</v>
      </c>
      <c r="B27" s="4"/>
      <c r="C27" s="34">
        <f>Adm!E91+Const!E93+'Program Magmt'!E68</f>
        <v>18125</v>
      </c>
      <c r="D27" s="5" t="e">
        <f>#REF!</f>
        <v>#REF!</v>
      </c>
      <c r="E27" s="11">
        <v>86500</v>
      </c>
      <c r="F27" s="5"/>
      <c r="G27" s="34">
        <v>7900</v>
      </c>
      <c r="H27" s="5"/>
      <c r="I27" s="11">
        <v>97500</v>
      </c>
    </row>
    <row r="28" spans="1:10" s="1" customFormat="1" ht="12.75">
      <c r="A28" s="4"/>
      <c r="B28" s="4"/>
      <c r="C28"/>
      <c r="D28"/>
      <c r="E28"/>
      <c r="F28"/>
      <c r="G28"/>
      <c r="H28"/>
      <c r="I28"/>
      <c r="J28"/>
    </row>
    <row r="29" spans="1:9" s="1" customFormat="1" ht="12.75">
      <c r="A29" s="4" t="s">
        <v>18</v>
      </c>
      <c r="B29" s="4"/>
      <c r="C29" s="34">
        <f>SUM(C22:C27)</f>
        <v>1470813</v>
      </c>
      <c r="D29" s="5"/>
      <c r="E29" s="34">
        <v>2674000</v>
      </c>
      <c r="F29" s="5"/>
      <c r="G29" s="34">
        <f>SUM(G22:G27)</f>
        <v>1388074</v>
      </c>
      <c r="H29" s="5"/>
      <c r="I29" s="34">
        <f>SUM(I22:I27)</f>
        <v>2761544</v>
      </c>
    </row>
    <row r="30" spans="1:9" s="1" customFormat="1" ht="12.75">
      <c r="A30" s="36"/>
      <c r="B30" s="36"/>
      <c r="C30" s="37"/>
      <c r="D30" s="38"/>
      <c r="E30" s="37"/>
      <c r="F30" s="38"/>
      <c r="G30" s="37"/>
      <c r="H30" s="38"/>
      <c r="I30" s="37"/>
    </row>
    <row r="31" spans="1:9" s="1" customFormat="1" ht="12.75">
      <c r="A31" s="4" t="s">
        <v>175</v>
      </c>
      <c r="B31" s="4"/>
      <c r="C31" s="10"/>
      <c r="D31" s="9"/>
      <c r="E31" s="10"/>
      <c r="F31" s="9"/>
      <c r="G31" s="10"/>
      <c r="H31" s="9"/>
      <c r="I31" s="10"/>
    </row>
    <row r="32" spans="1:9" s="1" customFormat="1" ht="12.75">
      <c r="A32" s="4" t="s">
        <v>27</v>
      </c>
      <c r="B32" s="4"/>
      <c r="C32" s="34">
        <f>+C18-C29</f>
        <v>6009151</v>
      </c>
      <c r="D32" s="5"/>
      <c r="E32" s="34">
        <v>5266000</v>
      </c>
      <c r="F32" s="5"/>
      <c r="G32" s="34">
        <f>+G18-G29</f>
        <v>5927076</v>
      </c>
      <c r="H32" s="5"/>
      <c r="I32" s="34">
        <f>+I18-I29</f>
        <v>4753456</v>
      </c>
    </row>
    <row r="33" spans="2:9" s="1" customFormat="1" ht="12.75">
      <c r="B33" s="4"/>
      <c r="C33" s="37"/>
      <c r="D33" s="5"/>
      <c r="E33" s="42"/>
      <c r="F33" s="5"/>
      <c r="G33" s="37"/>
      <c r="H33" s="5"/>
      <c r="I33" s="42"/>
    </row>
    <row r="34" spans="1:9" s="1" customFormat="1" ht="12.75">
      <c r="A34" s="28" t="s">
        <v>26</v>
      </c>
      <c r="B34" s="4"/>
      <c r="C34" s="10"/>
      <c r="D34" s="5"/>
      <c r="E34" s="10"/>
      <c r="F34" s="5"/>
      <c r="G34" s="37"/>
      <c r="H34" s="5"/>
      <c r="I34" s="10"/>
    </row>
    <row r="35" spans="1:9" s="1" customFormat="1" ht="12.75" hidden="1">
      <c r="A35" s="4"/>
      <c r="B35" s="4"/>
      <c r="C35" s="10"/>
      <c r="D35" s="9"/>
      <c r="E35" s="10"/>
      <c r="F35" s="9"/>
      <c r="G35" s="10"/>
      <c r="H35" s="9"/>
      <c r="I35" s="10"/>
    </row>
    <row r="36" spans="1:9" s="1" customFormat="1" ht="12.75" hidden="1">
      <c r="A36" s="4"/>
      <c r="B36" s="4"/>
      <c r="C36" s="10"/>
      <c r="D36" s="9"/>
      <c r="E36" s="10"/>
      <c r="F36" s="9"/>
      <c r="G36" s="10"/>
      <c r="H36" s="9"/>
      <c r="I36" s="10"/>
    </row>
    <row r="37" spans="1:9" s="1" customFormat="1" ht="12.75" hidden="1">
      <c r="A37" s="4"/>
      <c r="B37" s="4"/>
      <c r="C37" s="43"/>
      <c r="D37" s="9"/>
      <c r="E37" s="43"/>
      <c r="F37" s="9"/>
      <c r="G37" s="43"/>
      <c r="H37" s="9"/>
      <c r="I37" s="43"/>
    </row>
    <row r="38" spans="1:9" s="1" customFormat="1" ht="12.75" hidden="1">
      <c r="A38" s="4"/>
      <c r="B38" s="4"/>
      <c r="C38" s="43"/>
      <c r="D38" s="9"/>
      <c r="E38" s="43"/>
      <c r="F38" s="9"/>
      <c r="G38" s="43"/>
      <c r="H38" s="9"/>
      <c r="I38" s="43"/>
    </row>
    <row r="39" spans="1:9" s="1" customFormat="1" ht="12.75" hidden="1">
      <c r="A39" s="4"/>
      <c r="B39" s="4"/>
      <c r="C39" s="10"/>
      <c r="D39" s="9"/>
      <c r="E39" s="10"/>
      <c r="F39" s="9"/>
      <c r="G39" s="16"/>
      <c r="H39" s="9"/>
      <c r="I39" s="10"/>
    </row>
    <row r="40" spans="1:9" s="1" customFormat="1" ht="12.75" hidden="1">
      <c r="A40" s="4"/>
      <c r="B40" s="4"/>
      <c r="C40" s="10"/>
      <c r="D40" s="9"/>
      <c r="E40" s="10"/>
      <c r="F40" s="9"/>
      <c r="G40" s="16"/>
      <c r="H40" s="9"/>
      <c r="I40" s="10"/>
    </row>
    <row r="41" spans="1:9" s="1" customFormat="1" ht="12.75" hidden="1">
      <c r="A41" s="4"/>
      <c r="B41" s="4"/>
      <c r="C41" s="10"/>
      <c r="D41" s="9"/>
      <c r="E41" s="10"/>
      <c r="F41" s="9"/>
      <c r="G41" s="16"/>
      <c r="H41" s="9"/>
      <c r="I41" s="10"/>
    </row>
    <row r="42" spans="1:9" s="1" customFormat="1" ht="12.75" hidden="1">
      <c r="A42" s="4"/>
      <c r="B42" s="4"/>
      <c r="C42" s="10"/>
      <c r="D42" s="9"/>
      <c r="E42" s="10"/>
      <c r="F42" s="9"/>
      <c r="G42" s="16"/>
      <c r="H42" s="9"/>
      <c r="I42" s="10"/>
    </row>
    <row r="43" spans="1:9" s="1" customFormat="1" ht="12.75" hidden="1">
      <c r="A43" s="4"/>
      <c r="B43" s="4"/>
      <c r="C43" s="10"/>
      <c r="D43" s="9"/>
      <c r="E43" s="10"/>
      <c r="F43" s="9"/>
      <c r="G43" s="16"/>
      <c r="H43" s="9"/>
      <c r="I43" s="10"/>
    </row>
    <row r="44" spans="1:9" s="1" customFormat="1" ht="12.75" hidden="1">
      <c r="A44" s="4"/>
      <c r="B44" s="4"/>
      <c r="C44" s="10"/>
      <c r="D44" s="9"/>
      <c r="E44" s="10"/>
      <c r="F44" s="9"/>
      <c r="G44" s="16"/>
      <c r="H44" s="9"/>
      <c r="I44" s="10"/>
    </row>
    <row r="45" spans="1:9" s="1" customFormat="1" ht="12.75" hidden="1">
      <c r="A45" s="4"/>
      <c r="B45" s="4"/>
      <c r="C45" s="10"/>
      <c r="D45" s="9"/>
      <c r="E45" s="10"/>
      <c r="F45" s="9"/>
      <c r="G45" s="16"/>
      <c r="H45" s="9"/>
      <c r="I45" s="10"/>
    </row>
    <row r="46" spans="1:9" s="1" customFormat="1" ht="12.75" hidden="1">
      <c r="A46" s="4"/>
      <c r="B46" s="4"/>
      <c r="C46" s="10"/>
      <c r="D46" s="9"/>
      <c r="E46" s="10"/>
      <c r="F46" s="9"/>
      <c r="G46" s="16"/>
      <c r="H46" s="9"/>
      <c r="I46" s="10"/>
    </row>
    <row r="47" spans="1:9" s="1" customFormat="1" ht="12.75" hidden="1">
      <c r="A47" s="4"/>
      <c r="B47" s="4"/>
      <c r="C47" s="10"/>
      <c r="D47" s="9"/>
      <c r="E47" s="10"/>
      <c r="F47" s="9"/>
      <c r="G47" s="16"/>
      <c r="H47" s="9"/>
      <c r="I47" s="10"/>
    </row>
    <row r="48" spans="1:9" s="1" customFormat="1" ht="12.75" hidden="1">
      <c r="A48" s="4"/>
      <c r="B48" s="4"/>
      <c r="C48" s="10"/>
      <c r="D48" s="9"/>
      <c r="E48" s="10"/>
      <c r="F48" s="9"/>
      <c r="G48" s="16"/>
      <c r="H48" s="9"/>
      <c r="I48" s="10"/>
    </row>
    <row r="49" spans="1:9" s="1" customFormat="1" ht="12.75" hidden="1">
      <c r="A49" s="4"/>
      <c r="B49" s="4"/>
      <c r="C49" s="10"/>
      <c r="D49" s="9"/>
      <c r="E49" s="10"/>
      <c r="F49" s="9"/>
      <c r="G49" s="16"/>
      <c r="H49" s="9"/>
      <c r="I49" s="10"/>
    </row>
    <row r="50" spans="1:9" s="1" customFormat="1" ht="12.75" hidden="1">
      <c r="A50" s="4"/>
      <c r="B50" s="4"/>
      <c r="C50" s="10"/>
      <c r="D50" s="9"/>
      <c r="E50" s="10"/>
      <c r="F50" s="9"/>
      <c r="G50" s="16"/>
      <c r="H50" s="9"/>
      <c r="I50" s="10"/>
    </row>
    <row r="51" spans="1:9" s="1" customFormat="1" ht="12.75" hidden="1">
      <c r="A51" s="4"/>
      <c r="B51" s="4"/>
      <c r="C51" s="10"/>
      <c r="D51" s="9"/>
      <c r="E51" s="10"/>
      <c r="F51" s="9"/>
      <c r="G51" s="16"/>
      <c r="H51" s="9"/>
      <c r="I51" s="10"/>
    </row>
    <row r="52" spans="1:9" s="1" customFormat="1" ht="12.75">
      <c r="A52" s="4" t="s">
        <v>210</v>
      </c>
      <c r="B52" s="4"/>
      <c r="C52" s="37"/>
      <c r="D52" s="5"/>
      <c r="E52" s="37"/>
      <c r="F52" s="5"/>
      <c r="G52" s="37"/>
      <c r="H52" s="5"/>
      <c r="I52" s="37"/>
    </row>
    <row r="53" spans="1:9" s="1" customFormat="1" ht="12.75" hidden="1">
      <c r="A53" s="4" t="s">
        <v>142</v>
      </c>
      <c r="B53" s="4"/>
      <c r="C53" s="37">
        <v>0</v>
      </c>
      <c r="D53" s="5"/>
      <c r="E53" s="37">
        <v>0</v>
      </c>
      <c r="F53" s="5"/>
      <c r="G53" s="37">
        <v>0</v>
      </c>
      <c r="H53" s="5"/>
      <c r="I53" s="37">
        <v>0</v>
      </c>
    </row>
    <row r="54" spans="1:9" s="1" customFormat="1" ht="12.75" hidden="1">
      <c r="A54" s="4" t="s">
        <v>146</v>
      </c>
      <c r="B54" s="4"/>
      <c r="C54" s="37">
        <v>0</v>
      </c>
      <c r="D54" s="5"/>
      <c r="E54" s="37">
        <v>0</v>
      </c>
      <c r="F54" s="5"/>
      <c r="G54" s="37">
        <v>0</v>
      </c>
      <c r="H54" s="5"/>
      <c r="I54" s="37">
        <v>0</v>
      </c>
    </row>
    <row r="55" spans="1:9" s="1" customFormat="1" ht="12.75">
      <c r="A55" s="4" t="s">
        <v>53</v>
      </c>
      <c r="B55" s="4"/>
      <c r="C55" s="37">
        <v>-3946560</v>
      </c>
      <c r="D55" s="5"/>
      <c r="E55" s="37">
        <v>-3975312</v>
      </c>
      <c r="F55" s="5"/>
      <c r="G55" s="37">
        <v>-3322250</v>
      </c>
      <c r="H55" s="5"/>
      <c r="I55" s="37">
        <v>-1496450</v>
      </c>
    </row>
    <row r="56" spans="1:9" s="1" customFormat="1" ht="12.75" hidden="1">
      <c r="A56" s="4" t="s">
        <v>55</v>
      </c>
      <c r="B56" s="4"/>
      <c r="C56" s="37">
        <v>0</v>
      </c>
      <c r="D56" s="5"/>
      <c r="E56" s="37"/>
      <c r="F56" s="5"/>
      <c r="G56" s="37"/>
      <c r="H56" s="5"/>
      <c r="I56" s="37"/>
    </row>
    <row r="57" spans="1:9" s="1" customFormat="1" ht="12.75">
      <c r="A57" s="4" t="s">
        <v>231</v>
      </c>
      <c r="B57" s="4"/>
      <c r="C57" s="37">
        <v>0</v>
      </c>
      <c r="D57" s="5"/>
      <c r="E57" s="37">
        <v>0</v>
      </c>
      <c r="F57" s="5"/>
      <c r="G57" s="37">
        <v>-286766</v>
      </c>
      <c r="H57" s="5"/>
      <c r="I57" s="37">
        <v>-2470095</v>
      </c>
    </row>
    <row r="58" spans="1:9" s="1" customFormat="1" ht="12.75">
      <c r="A58" s="4" t="s">
        <v>57</v>
      </c>
      <c r="B58" s="4"/>
      <c r="C58" s="37">
        <v>-1082432</v>
      </c>
      <c r="D58" s="5"/>
      <c r="E58" s="37">
        <v>-1104081</v>
      </c>
      <c r="F58" s="5"/>
      <c r="G58" s="37">
        <v>-1104081</v>
      </c>
      <c r="H58" s="5"/>
      <c r="I58" s="37">
        <v>-1126162</v>
      </c>
    </row>
    <row r="59" spans="1:9" s="1" customFormat="1" ht="12.75">
      <c r="A59" s="4" t="s">
        <v>215</v>
      </c>
      <c r="B59" s="4"/>
      <c r="C59" s="34">
        <v>-717591</v>
      </c>
      <c r="D59" s="5"/>
      <c r="E59" s="34">
        <v>-850000</v>
      </c>
      <c r="F59" s="5"/>
      <c r="G59" s="34">
        <v>-670000</v>
      </c>
      <c r="H59" s="5"/>
      <c r="I59" s="34">
        <v>-700000</v>
      </c>
    </row>
    <row r="60" spans="1:9" s="1" customFormat="1" ht="12.75" hidden="1">
      <c r="A60" s="4" t="s">
        <v>65</v>
      </c>
      <c r="B60" s="4"/>
      <c r="C60" s="37">
        <v>0</v>
      </c>
      <c r="D60" s="5"/>
      <c r="E60" s="37">
        <v>0</v>
      </c>
      <c r="F60" s="5"/>
      <c r="G60" s="37">
        <v>0</v>
      </c>
      <c r="H60" s="5"/>
      <c r="I60" s="37">
        <v>0</v>
      </c>
    </row>
    <row r="61" spans="1:9" s="1" customFormat="1" ht="12.75" hidden="1">
      <c r="A61" s="4" t="s">
        <v>70</v>
      </c>
      <c r="B61" s="4"/>
      <c r="C61" s="37">
        <v>0</v>
      </c>
      <c r="D61" s="5"/>
      <c r="E61" s="37">
        <v>0</v>
      </c>
      <c r="F61" s="5"/>
      <c r="G61" s="37">
        <v>0</v>
      </c>
      <c r="H61" s="5"/>
      <c r="I61" s="37">
        <v>0</v>
      </c>
    </row>
    <row r="62" spans="1:9" s="1" customFormat="1" ht="12.75" hidden="1">
      <c r="A62" s="4" t="s">
        <v>71</v>
      </c>
      <c r="B62" s="4"/>
      <c r="C62" s="37">
        <v>0</v>
      </c>
      <c r="D62" s="5"/>
      <c r="E62" s="37">
        <v>0</v>
      </c>
      <c r="F62" s="5"/>
      <c r="G62" s="37">
        <v>0</v>
      </c>
      <c r="H62" s="5"/>
      <c r="I62" s="37">
        <v>0</v>
      </c>
    </row>
    <row r="63" spans="1:9" s="1" customFormat="1" ht="12.75" hidden="1">
      <c r="A63" s="4" t="s">
        <v>67</v>
      </c>
      <c r="B63" s="4"/>
      <c r="C63" s="37">
        <v>0</v>
      </c>
      <c r="D63" s="5"/>
      <c r="E63" s="37">
        <v>0</v>
      </c>
      <c r="F63" s="5"/>
      <c r="G63" s="37">
        <v>0</v>
      </c>
      <c r="H63" s="5"/>
      <c r="I63" s="37">
        <v>0</v>
      </c>
    </row>
    <row r="64" spans="1:9" s="1" customFormat="1" ht="12.75" hidden="1">
      <c r="A64" s="4" t="s">
        <v>56</v>
      </c>
      <c r="B64" s="4"/>
      <c r="C64" s="37">
        <v>0</v>
      </c>
      <c r="D64" s="5"/>
      <c r="E64" s="37">
        <v>0</v>
      </c>
      <c r="F64" s="5"/>
      <c r="G64" s="37">
        <v>0</v>
      </c>
      <c r="H64" s="5"/>
      <c r="I64" s="37">
        <v>0</v>
      </c>
    </row>
    <row r="65" spans="1:9" s="1" customFormat="1" ht="12.75" hidden="1">
      <c r="A65" s="4" t="s">
        <v>66</v>
      </c>
      <c r="B65" s="4"/>
      <c r="C65" s="37">
        <v>0</v>
      </c>
      <c r="D65" s="5"/>
      <c r="E65" s="37">
        <v>0</v>
      </c>
      <c r="F65" s="5"/>
      <c r="G65" s="37">
        <v>0</v>
      </c>
      <c r="H65" s="5"/>
      <c r="I65" s="37">
        <v>0</v>
      </c>
    </row>
    <row r="66" spans="1:9" s="1" customFormat="1" ht="12.75">
      <c r="A66" s="4"/>
      <c r="B66" s="4"/>
      <c r="C66"/>
      <c r="D66"/>
      <c r="E66"/>
      <c r="F66"/>
      <c r="G66"/>
      <c r="H66"/>
      <c r="I66"/>
    </row>
    <row r="67" spans="1:9" s="1" customFormat="1" ht="12.75">
      <c r="A67" s="4" t="s">
        <v>176</v>
      </c>
      <c r="B67" s="4"/>
      <c r="C67" s="34">
        <f>SUM(C53:C65)</f>
        <v>-5746583</v>
      </c>
      <c r="D67" s="5"/>
      <c r="E67" s="34">
        <v>-5929393</v>
      </c>
      <c r="F67" s="5"/>
      <c r="G67" s="34">
        <f>SUM(G52:G65)</f>
        <v>-5383097</v>
      </c>
      <c r="H67" s="5"/>
      <c r="I67" s="34">
        <f>SUM(I52:I65)</f>
        <v>-5792707</v>
      </c>
    </row>
    <row r="68" spans="1:9" s="1" customFormat="1" ht="12.75">
      <c r="A68" s="4"/>
      <c r="B68" s="4"/>
      <c r="C68" s="37"/>
      <c r="D68" s="5"/>
      <c r="E68" s="37"/>
      <c r="F68" s="5"/>
      <c r="G68" s="37"/>
      <c r="H68" s="5"/>
      <c r="I68" s="37"/>
    </row>
    <row r="69" spans="1:9" s="1" customFormat="1" ht="12.75" hidden="1">
      <c r="A69" s="4" t="s">
        <v>176</v>
      </c>
      <c r="B69" s="4"/>
      <c r="C69" s="37">
        <f>+C39+C67</f>
        <v>-5746583</v>
      </c>
      <c r="D69" s="5"/>
      <c r="E69" s="37">
        <v>-5929393</v>
      </c>
      <c r="F69" s="5"/>
      <c r="G69" s="37">
        <f>+G39+G67</f>
        <v>-5383097</v>
      </c>
      <c r="H69" s="5"/>
      <c r="I69" s="37">
        <f>+I39+I67</f>
        <v>-5792707</v>
      </c>
    </row>
    <row r="70" spans="1:9" s="1" customFormat="1" ht="12.75">
      <c r="A70" s="4" t="s">
        <v>177</v>
      </c>
      <c r="B70" s="4"/>
      <c r="C70" s="37"/>
      <c r="D70" s="5"/>
      <c r="E70" s="37"/>
      <c r="F70" s="5"/>
      <c r="G70" s="37"/>
      <c r="H70" s="5"/>
      <c r="I70" s="37"/>
    </row>
    <row r="71" spans="1:9" s="1" customFormat="1" ht="12.75">
      <c r="A71" s="4" t="s">
        <v>27</v>
      </c>
      <c r="B71" s="4"/>
      <c r="C71" s="37">
        <f>+C32+C69</f>
        <v>262568</v>
      </c>
      <c r="D71" s="5"/>
      <c r="E71" s="37">
        <v>-663393</v>
      </c>
      <c r="F71" s="5"/>
      <c r="G71" s="37">
        <f>+G32+G69</f>
        <v>543979</v>
      </c>
      <c r="H71" s="5"/>
      <c r="I71" s="37">
        <f>+I32+I69</f>
        <v>-1039251</v>
      </c>
    </row>
    <row r="72" spans="1:9" s="1" customFormat="1" ht="12.75">
      <c r="A72" s="4"/>
      <c r="B72" s="4"/>
      <c r="C72" s="37"/>
      <c r="D72" s="5"/>
      <c r="E72" s="37"/>
      <c r="F72" s="5"/>
      <c r="G72" s="37"/>
      <c r="H72" s="5"/>
      <c r="I72" s="37"/>
    </row>
    <row r="73" spans="1:9" s="1" customFormat="1" ht="13.5" thickBot="1">
      <c r="A73" s="4" t="s">
        <v>20</v>
      </c>
      <c r="B73" s="4"/>
      <c r="C73" s="45">
        <f>+C10+C71</f>
        <v>3026578</v>
      </c>
      <c r="D73" s="8"/>
      <c r="E73" s="45">
        <v>2654214</v>
      </c>
      <c r="F73" s="8"/>
      <c r="G73" s="45">
        <f>+G10+G71</f>
        <v>3570557</v>
      </c>
      <c r="H73" s="8"/>
      <c r="I73" s="45">
        <f>+I10+I71</f>
        <v>2531306</v>
      </c>
    </row>
    <row r="74" spans="1:9" s="1" customFormat="1" ht="13.5" thickTop="1">
      <c r="A74" s="4"/>
      <c r="B74" s="4"/>
      <c r="C74" s="10"/>
      <c r="D74" s="9"/>
      <c r="E74" s="10"/>
      <c r="F74" s="9"/>
      <c r="G74" s="10"/>
      <c r="H74" s="9"/>
      <c r="I74" s="10"/>
    </row>
    <row r="75" spans="1:9" s="1" customFormat="1" ht="12.75">
      <c r="A75" s="4" t="s">
        <v>23</v>
      </c>
      <c r="B75" s="4"/>
      <c r="C75" s="46">
        <f>+C29/365</f>
        <v>4029.6246575342466</v>
      </c>
      <c r="D75" s="8"/>
      <c r="E75" s="46">
        <v>7326.027397260274</v>
      </c>
      <c r="F75" s="8"/>
      <c r="G75" s="46">
        <f>+G29/365</f>
        <v>3802.9424657534246</v>
      </c>
      <c r="H75" s="8"/>
      <c r="I75" s="46">
        <f>+I29/365</f>
        <v>7565.87397260274</v>
      </c>
    </row>
    <row r="76" spans="1:9" s="1" customFormat="1" ht="12.75">
      <c r="A76" s="4"/>
      <c r="B76" s="4"/>
      <c r="C76" s="10"/>
      <c r="D76" s="9"/>
      <c r="E76" s="10"/>
      <c r="F76" s="9"/>
      <c r="G76" s="10"/>
      <c r="H76" s="9"/>
      <c r="I76" s="10"/>
    </row>
    <row r="77" spans="1:9" s="1" customFormat="1" ht="12.75">
      <c r="A77" s="4" t="s">
        <v>21</v>
      </c>
      <c r="B77" s="4"/>
      <c r="C77" s="10"/>
      <c r="D77" s="9"/>
      <c r="E77" s="10"/>
      <c r="F77" s="9"/>
      <c r="G77" s="10"/>
      <c r="H77" s="9"/>
      <c r="I77" s="10"/>
    </row>
    <row r="78" spans="1:9" s="1" customFormat="1" ht="12.75">
      <c r="A78" s="4" t="s">
        <v>22</v>
      </c>
      <c r="B78" s="4"/>
      <c r="C78" s="35">
        <f>+C73/C75</f>
        <v>751.0818642478683</v>
      </c>
      <c r="D78" s="26"/>
      <c r="E78" s="35">
        <v>362.29921839940164</v>
      </c>
      <c r="F78" s="26"/>
      <c r="G78" s="35">
        <f>+G73/G75</f>
        <v>938.8932470459068</v>
      </c>
      <c r="H78" s="26"/>
      <c r="I78" s="35">
        <f>+I73/I75</f>
        <v>334.5688824802357</v>
      </c>
    </row>
    <row r="79" spans="1:9" s="1" customFormat="1" ht="12.75">
      <c r="A79" s="4"/>
      <c r="B79" s="4"/>
      <c r="C79" s="10"/>
      <c r="D79" s="9"/>
      <c r="E79" s="10"/>
      <c r="F79" s="9"/>
      <c r="G79" s="10"/>
      <c r="H79" s="9"/>
      <c r="I79" s="10"/>
    </row>
    <row r="80" spans="1:9" s="1" customFormat="1" ht="25.5">
      <c r="A80" s="272" t="s">
        <v>229</v>
      </c>
      <c r="B80" s="4"/>
      <c r="C80" s="39">
        <f>+C13/-C55</f>
        <v>1.6211662815211223</v>
      </c>
      <c r="D80" s="9"/>
      <c r="E80" s="39">
        <v>1.7357128195220903</v>
      </c>
      <c r="G80" s="39">
        <f>+G13/(-G55-G57)</f>
        <v>1.745628171224511</v>
      </c>
      <c r="I80" s="39">
        <f>+I13/(-I55-I57)</f>
        <v>1.6387057250075316</v>
      </c>
    </row>
    <row r="81" spans="1:9" s="1" customFormat="1" ht="12.75" hidden="1">
      <c r="A81" s="4"/>
      <c r="B81" s="4"/>
      <c r="C81" s="9"/>
      <c r="D81" s="9"/>
      <c r="E81" s="9"/>
      <c r="F81" s="9"/>
      <c r="G81" s="9"/>
      <c r="H81" s="9"/>
      <c r="I81" s="9"/>
    </row>
    <row r="82" spans="1:9" s="1" customFormat="1" ht="12.75" hidden="1">
      <c r="A82" s="4" t="s">
        <v>59</v>
      </c>
      <c r="B82" s="4"/>
      <c r="C82" s="9"/>
      <c r="D82" s="9"/>
      <c r="E82" s="9"/>
      <c r="F82" s="9"/>
      <c r="G82" s="9"/>
      <c r="H82" s="9"/>
      <c r="I82" s="9"/>
    </row>
    <row r="83" spans="1:9" s="1" customFormat="1" ht="12.75" hidden="1">
      <c r="A83" s="4" t="s">
        <v>60</v>
      </c>
      <c r="B83" s="4"/>
      <c r="C83" s="8">
        <v>7572530</v>
      </c>
      <c r="D83" s="9"/>
      <c r="E83" s="9"/>
      <c r="F83" s="9"/>
      <c r="G83" s="9"/>
      <c r="H83" s="9"/>
      <c r="I83" s="9"/>
    </row>
    <row r="84" spans="1:9" s="1" customFormat="1" ht="15" hidden="1">
      <c r="A84" s="4" t="s">
        <v>61</v>
      </c>
      <c r="B84" s="4"/>
      <c r="C84" s="40">
        <v>-894274</v>
      </c>
      <c r="D84" s="9"/>
      <c r="E84" s="9"/>
      <c r="F84" s="9"/>
      <c r="G84" s="9"/>
      <c r="H84" s="9"/>
      <c r="I84" s="9"/>
    </row>
    <row r="85" spans="1:9" s="1" customFormat="1" ht="12.75" hidden="1">
      <c r="A85" s="4" t="s">
        <v>62</v>
      </c>
      <c r="B85" s="4"/>
      <c r="C85" s="9">
        <f>SUM(C83:C84)</f>
        <v>6678256</v>
      </c>
      <c r="D85" s="9"/>
      <c r="E85" s="9"/>
      <c r="F85" s="9"/>
      <c r="G85" s="9"/>
      <c r="H85" s="9"/>
      <c r="I85" s="9"/>
    </row>
    <row r="86" spans="1:9" s="1" customFormat="1" ht="15" hidden="1">
      <c r="A86" s="4" t="s">
        <v>63</v>
      </c>
      <c r="B86" s="4"/>
      <c r="C86" s="40">
        <v>0</v>
      </c>
      <c r="D86" s="9"/>
      <c r="E86" s="9"/>
      <c r="F86" s="9"/>
      <c r="G86" s="9"/>
      <c r="H86" s="9"/>
      <c r="I86" s="9"/>
    </row>
    <row r="87" spans="1:9" s="1" customFormat="1" ht="15" hidden="1">
      <c r="A87" s="4" t="s">
        <v>64</v>
      </c>
      <c r="B87" s="4"/>
      <c r="C87" s="41">
        <f>SUM(C85:C86)</f>
        <v>6678256</v>
      </c>
      <c r="D87" s="9"/>
      <c r="E87" s="9"/>
      <c r="F87" s="9"/>
      <c r="G87" s="9"/>
      <c r="H87" s="9"/>
      <c r="I87" s="9"/>
    </row>
    <row r="88" spans="1:9" s="1" customFormat="1" ht="12.75" hidden="1">
      <c r="A88" s="4"/>
      <c r="B88" s="4"/>
      <c r="C88" s="9"/>
      <c r="D88" s="9"/>
      <c r="E88" s="9"/>
      <c r="F88" s="9"/>
      <c r="G88" s="9"/>
      <c r="H88" s="9"/>
      <c r="I88" s="9"/>
    </row>
    <row r="89" spans="1:9" s="1" customFormat="1" ht="12.75">
      <c r="A89" s="4"/>
      <c r="B89" s="4"/>
      <c r="C89" s="9"/>
      <c r="D89" s="9"/>
      <c r="E89" s="9"/>
      <c r="F89" s="9"/>
      <c r="G89" s="9"/>
      <c r="H89" s="9"/>
      <c r="I89" s="9"/>
    </row>
    <row r="90" spans="1:9" s="1" customFormat="1" ht="12.75">
      <c r="A90" s="4"/>
      <c r="B90" s="4"/>
      <c r="C90" s="9"/>
      <c r="D90" s="9"/>
      <c r="E90" s="9"/>
      <c r="F90" s="9"/>
      <c r="G90" s="9"/>
      <c r="H90" s="9"/>
      <c r="I90" s="9"/>
    </row>
    <row r="91" spans="1:9" s="1" customFormat="1" ht="12.75">
      <c r="A91" s="4"/>
      <c r="B91" s="4"/>
      <c r="C91" s="9"/>
      <c r="D91" s="9"/>
      <c r="E91" s="9"/>
      <c r="F91" s="9"/>
      <c r="G91" s="9"/>
      <c r="H91" s="9"/>
      <c r="I91" s="9"/>
    </row>
    <row r="92" spans="1:9" s="1" customFormat="1" ht="12.75">
      <c r="A92" s="4"/>
      <c r="B92" s="4"/>
      <c r="C92" s="9"/>
      <c r="D92" s="9"/>
      <c r="E92" s="9"/>
      <c r="F92" s="9"/>
      <c r="G92" s="9"/>
      <c r="H92" s="9"/>
      <c r="I92" s="9"/>
    </row>
    <row r="93" spans="1:9" s="1" customFormat="1" ht="12.75">
      <c r="A93" s="4"/>
      <c r="B93" s="4"/>
      <c r="C93" s="9"/>
      <c r="D93" s="9"/>
      <c r="E93" s="9"/>
      <c r="F93" s="9"/>
      <c r="G93" s="9"/>
      <c r="H93" s="9"/>
      <c r="I93" s="9"/>
    </row>
    <row r="94" spans="1:9" s="1" customFormat="1" ht="12.75">
      <c r="A94" s="4"/>
      <c r="B94" s="4"/>
      <c r="C94" s="9"/>
      <c r="D94" s="9"/>
      <c r="E94" s="9"/>
      <c r="F94" s="9"/>
      <c r="G94" s="9"/>
      <c r="H94" s="9"/>
      <c r="I94" s="9"/>
    </row>
    <row r="95" spans="1:9" s="1" customFormat="1" ht="12.75">
      <c r="A95" s="4"/>
      <c r="B95" s="4"/>
      <c r="C95" s="9"/>
      <c r="D95" s="9"/>
      <c r="E95" s="9"/>
      <c r="F95" s="9"/>
      <c r="G95" s="9"/>
      <c r="H95" s="9"/>
      <c r="I95" s="9"/>
    </row>
    <row r="96" spans="1:9" s="1" customFormat="1" ht="12.75">
      <c r="A96" s="4"/>
      <c r="B96" s="4"/>
      <c r="C96" s="9"/>
      <c r="D96" s="9"/>
      <c r="E96" s="9"/>
      <c r="F96" s="9"/>
      <c r="G96" s="9"/>
      <c r="H96" s="9"/>
      <c r="I96" s="9"/>
    </row>
    <row r="97" spans="1:9" s="1" customFormat="1" ht="12.75">
      <c r="A97" s="4"/>
      <c r="B97" s="4"/>
      <c r="C97" s="9"/>
      <c r="D97" s="9"/>
      <c r="E97" s="9"/>
      <c r="F97" s="9"/>
      <c r="G97" s="9"/>
      <c r="H97" s="9"/>
      <c r="I97" s="9"/>
    </row>
    <row r="98" spans="1:9" s="1" customFormat="1" ht="12.75">
      <c r="A98" s="6"/>
      <c r="B98" s="4"/>
      <c r="C98" s="9"/>
      <c r="D98" s="9"/>
      <c r="E98" s="9"/>
      <c r="F98" s="9"/>
      <c r="G98" s="9"/>
      <c r="H98" s="9"/>
      <c r="I98" s="9"/>
    </row>
    <row r="99" spans="1:9" s="1" customFormat="1" ht="12.75">
      <c r="A99" s="4"/>
      <c r="B99" s="4"/>
      <c r="C99" s="9"/>
      <c r="D99" s="9"/>
      <c r="E99" s="9"/>
      <c r="F99" s="9"/>
      <c r="G99" s="9"/>
      <c r="H99" s="9"/>
      <c r="I99" s="9"/>
    </row>
    <row r="100" spans="1:9" s="1" customFormat="1" ht="12.75">
      <c r="A100" s="4"/>
      <c r="B100" s="4"/>
      <c r="C100" s="9"/>
      <c r="D100" s="9"/>
      <c r="E100" s="9"/>
      <c r="F100" s="9"/>
      <c r="G100" s="9"/>
      <c r="H100" s="9"/>
      <c r="I100" s="9"/>
    </row>
    <row r="101" spans="1:9" s="1" customFormat="1" ht="12.75">
      <c r="A101" s="4"/>
      <c r="B101" s="4"/>
      <c r="C101" s="9"/>
      <c r="D101" s="9"/>
      <c r="E101" s="9"/>
      <c r="F101" s="9"/>
      <c r="G101" s="9"/>
      <c r="H101" s="9"/>
      <c r="I101" s="9"/>
    </row>
    <row r="102" spans="1:9" s="1" customFormat="1" ht="12.75">
      <c r="A102" s="4"/>
      <c r="B102" s="4"/>
      <c r="C102" s="9"/>
      <c r="D102" s="9"/>
      <c r="E102" s="9"/>
      <c r="F102" s="9"/>
      <c r="G102" s="9"/>
      <c r="H102" s="9"/>
      <c r="I102" s="9"/>
    </row>
    <row r="103" spans="1:9" s="1" customFormat="1" ht="12.75">
      <c r="A103" s="4"/>
      <c r="B103" s="4"/>
      <c r="C103" s="9"/>
      <c r="D103" s="9"/>
      <c r="E103" s="9"/>
      <c r="F103" s="9"/>
      <c r="G103" s="9"/>
      <c r="H103" s="9"/>
      <c r="I103" s="9"/>
    </row>
    <row r="104" spans="1:9" s="1" customFormat="1" ht="12.75">
      <c r="A104" s="4"/>
      <c r="B104" s="4"/>
      <c r="C104" s="9"/>
      <c r="D104" s="9"/>
      <c r="E104" s="9"/>
      <c r="F104" s="10"/>
      <c r="G104" s="9"/>
      <c r="H104" s="10"/>
      <c r="I104" s="9"/>
    </row>
    <row r="105" spans="1:9" s="1" customFormat="1" ht="12.75">
      <c r="A105" s="4"/>
      <c r="B105" s="4"/>
      <c r="C105" s="9"/>
      <c r="D105" s="9"/>
      <c r="E105" s="9"/>
      <c r="F105" s="10"/>
      <c r="G105" s="9"/>
      <c r="H105" s="10"/>
      <c r="I105" s="9"/>
    </row>
    <row r="106" spans="1:9" s="1" customFormat="1" ht="12.75">
      <c r="A106" s="4"/>
      <c r="B106" s="4"/>
      <c r="C106" s="9"/>
      <c r="D106" s="9"/>
      <c r="E106" s="9"/>
      <c r="F106" s="10"/>
      <c r="G106" s="9"/>
      <c r="H106" s="10"/>
      <c r="I106" s="9"/>
    </row>
    <row r="107" spans="1:9" s="1" customFormat="1" ht="12.75">
      <c r="A107" s="6"/>
      <c r="B107" s="4"/>
      <c r="C107" s="9"/>
      <c r="D107" s="9"/>
      <c r="E107" s="9"/>
      <c r="F107" s="10"/>
      <c r="G107" s="9"/>
      <c r="H107" s="10"/>
      <c r="I107" s="9"/>
    </row>
    <row r="108" spans="1:9" s="1" customFormat="1" ht="12.75">
      <c r="A108" s="4"/>
      <c r="B108" s="4"/>
      <c r="C108" s="9"/>
      <c r="D108" s="9"/>
      <c r="E108" s="9"/>
      <c r="F108" s="10"/>
      <c r="G108" s="9"/>
      <c r="H108" s="10"/>
      <c r="I108" s="9"/>
    </row>
    <row r="109" spans="1:9" s="1" customFormat="1" ht="12.75">
      <c r="A109" s="4"/>
      <c r="B109" s="4"/>
      <c r="C109" s="9"/>
      <c r="D109" s="9"/>
      <c r="E109" s="9"/>
      <c r="F109" s="10"/>
      <c r="G109" s="9"/>
      <c r="H109" s="10"/>
      <c r="I109" s="9"/>
    </row>
    <row r="110" spans="1:9" s="1" customFormat="1" ht="3.75" customHeight="1">
      <c r="A110" s="6"/>
      <c r="B110" s="4"/>
      <c r="C110" s="9"/>
      <c r="D110" s="9"/>
      <c r="E110" s="12"/>
      <c r="F110" s="9"/>
      <c r="G110" s="12"/>
      <c r="H110" s="9"/>
      <c r="I110" s="12"/>
    </row>
    <row r="111" spans="1:9" s="1" customFormat="1" ht="12.75">
      <c r="A111" s="13"/>
      <c r="B111" s="13"/>
      <c r="C111" s="8"/>
      <c r="D111" s="8"/>
      <c r="E111" s="8"/>
      <c r="F111" s="14"/>
      <c r="G111" s="8"/>
      <c r="H111" s="14"/>
      <c r="I111" s="8"/>
    </row>
    <row r="112" spans="1:9" s="1" customFormat="1" ht="12.75">
      <c r="A112" s="13"/>
      <c r="B112" s="13"/>
      <c r="C112" s="8"/>
      <c r="D112" s="8"/>
      <c r="E112" s="8"/>
      <c r="F112" s="14"/>
      <c r="G112" s="8"/>
      <c r="H112" s="14"/>
      <c r="I112" s="8"/>
    </row>
    <row r="113" spans="1:9" s="1" customFormat="1" ht="12.75">
      <c r="A113" s="13"/>
      <c r="B113" s="13"/>
      <c r="C113" s="8"/>
      <c r="D113" s="8"/>
      <c r="E113" s="8"/>
      <c r="F113" s="14"/>
      <c r="G113" s="8"/>
      <c r="H113" s="14"/>
      <c r="I113" s="8"/>
    </row>
    <row r="114" spans="1:9" s="1" customFormat="1" ht="12.75">
      <c r="A114" s="13"/>
      <c r="B114" s="13"/>
      <c r="C114" s="8"/>
      <c r="D114" s="8"/>
      <c r="E114" s="8"/>
      <c r="F114" s="14"/>
      <c r="G114" s="8"/>
      <c r="H114" s="14"/>
      <c r="I114" s="8"/>
    </row>
    <row r="115" spans="1:9" s="1" customFormat="1" ht="12.75">
      <c r="A115" s="13"/>
      <c r="B115" s="13"/>
      <c r="C115" s="8"/>
      <c r="D115" s="8"/>
      <c r="E115" s="8"/>
      <c r="F115" s="14"/>
      <c r="G115" s="8"/>
      <c r="H115" s="14"/>
      <c r="I115" s="8"/>
    </row>
    <row r="116" spans="1:9" s="1" customFormat="1" ht="12.75">
      <c r="A116" s="13"/>
      <c r="B116" s="13"/>
      <c r="C116" s="8"/>
      <c r="D116" s="8"/>
      <c r="E116" s="8"/>
      <c r="F116" s="14"/>
      <c r="G116" s="8"/>
      <c r="H116" s="14"/>
      <c r="I116" s="8"/>
    </row>
    <row r="117" spans="1:9" s="1" customFormat="1" ht="15" customHeight="1">
      <c r="A117" s="13"/>
      <c r="B117" s="13"/>
      <c r="C117" s="8"/>
      <c r="D117" s="8"/>
      <c r="E117" s="8"/>
      <c r="F117" s="14"/>
      <c r="G117" s="8"/>
      <c r="H117" s="14"/>
      <c r="I117" s="8"/>
    </row>
    <row r="118" spans="1:9" s="1" customFormat="1" ht="12.75">
      <c r="A118" s="13"/>
      <c r="B118" s="13"/>
      <c r="C118" s="8"/>
      <c r="D118" s="8"/>
      <c r="E118" s="8"/>
      <c r="F118" s="14"/>
      <c r="G118" s="8"/>
      <c r="H118" s="14"/>
      <c r="I118" s="8"/>
    </row>
    <row r="119" spans="1:9" s="1" customFormat="1" ht="12.75">
      <c r="A119" s="13"/>
      <c r="B119" s="13"/>
      <c r="C119" s="8"/>
      <c r="D119" s="8"/>
      <c r="E119" s="8"/>
      <c r="F119" s="14"/>
      <c r="G119" s="8"/>
      <c r="H119" s="14"/>
      <c r="I119" s="8"/>
    </row>
    <row r="120" spans="1:9" s="1" customFormat="1" ht="12.75">
      <c r="A120" s="13"/>
      <c r="B120" s="13"/>
      <c r="C120" s="8"/>
      <c r="D120" s="8"/>
      <c r="E120" s="8"/>
      <c r="F120" s="14"/>
      <c r="G120" s="8"/>
      <c r="H120" s="14"/>
      <c r="I120" s="8"/>
    </row>
    <row r="121" spans="1:9" s="1" customFormat="1" ht="12.75">
      <c r="A121" s="13"/>
      <c r="B121" s="13"/>
      <c r="C121" s="8"/>
      <c r="D121" s="8"/>
      <c r="E121" s="8"/>
      <c r="F121" s="14"/>
      <c r="G121" s="8"/>
      <c r="H121" s="14"/>
      <c r="I121" s="8"/>
    </row>
    <row r="122" spans="1:9" s="1" customFormat="1" ht="12.75">
      <c r="A122" s="13"/>
      <c r="B122" s="13"/>
      <c r="C122" s="8"/>
      <c r="D122" s="8"/>
      <c r="E122" s="8"/>
      <c r="F122" s="14"/>
      <c r="G122" s="8"/>
      <c r="H122" s="14"/>
      <c r="I122" s="8"/>
    </row>
    <row r="123" spans="1:9" s="1" customFormat="1" ht="12" customHeight="1">
      <c r="A123" s="13"/>
      <c r="B123" s="13"/>
      <c r="C123" s="8"/>
      <c r="D123" s="8"/>
      <c r="E123" s="8"/>
      <c r="F123" s="14"/>
      <c r="G123" s="8"/>
      <c r="H123" s="14"/>
      <c r="I123" s="8"/>
    </row>
    <row r="124" spans="1:9" s="1" customFormat="1" ht="12.75">
      <c r="A124" s="13"/>
      <c r="B124" s="13"/>
      <c r="C124" s="8"/>
      <c r="D124" s="8"/>
      <c r="E124" s="8"/>
      <c r="F124" s="14"/>
      <c r="G124" s="8"/>
      <c r="H124" s="14"/>
      <c r="I124" s="8"/>
    </row>
    <row r="125" spans="1:9" s="1" customFormat="1" ht="12.75">
      <c r="A125" s="13"/>
      <c r="B125" s="13"/>
      <c r="C125" s="8"/>
      <c r="D125" s="8"/>
      <c r="E125" s="8"/>
      <c r="F125" s="14"/>
      <c r="G125" s="8"/>
      <c r="H125" s="14"/>
      <c r="I125" s="8"/>
    </row>
    <row r="126" spans="1:9" s="1" customFormat="1" ht="13.5" customHeight="1">
      <c r="A126" s="13"/>
      <c r="B126" s="13"/>
      <c r="C126" s="8"/>
      <c r="D126" s="8"/>
      <c r="E126" s="8"/>
      <c r="F126" s="14"/>
      <c r="G126" s="8"/>
      <c r="H126" s="14"/>
      <c r="I126" s="8"/>
    </row>
    <row r="127" spans="1:9" s="1" customFormat="1" ht="12.75">
      <c r="A127" s="13"/>
      <c r="B127" s="13"/>
      <c r="C127" s="8"/>
      <c r="D127" s="8"/>
      <c r="E127" s="8"/>
      <c r="F127" s="14"/>
      <c r="G127" s="8"/>
      <c r="H127" s="14"/>
      <c r="I127" s="8"/>
    </row>
    <row r="128" spans="1:9" s="1" customFormat="1" ht="15" customHeight="1">
      <c r="A128" s="13"/>
      <c r="B128" s="13"/>
      <c r="C128" s="8"/>
      <c r="D128" s="8"/>
      <c r="E128" s="8"/>
      <c r="F128" s="14"/>
      <c r="G128" s="8"/>
      <c r="H128" s="14"/>
      <c r="I128" s="8"/>
    </row>
    <row r="130" spans="1:7" s="1" customFormat="1" ht="12.75">
      <c r="A130" s="4"/>
      <c r="G130" s="15"/>
    </row>
    <row r="131" spans="1:7" s="1" customFormat="1" ht="12.75">
      <c r="A131" s="4"/>
      <c r="G131" s="15"/>
    </row>
  </sheetData>
  <sheetProtection/>
  <mergeCells count="3">
    <mergeCell ref="A1:I1"/>
    <mergeCell ref="A2:I2"/>
    <mergeCell ref="A3:I3"/>
  </mergeCells>
  <printOptions horizontalCentered="1"/>
  <pageMargins left="0.5" right="0.5" top="0.5" bottom="0.4" header="0.4" footer="0.3"/>
  <pageSetup fitToHeight="2" horizontalDpi="600" verticalDpi="600" orientation="portrait" pageOrder="overThenDown" paperSize="226" scale="79" r:id="rId2"/>
  <headerFooter>
    <oddHeader>&amp;C
</oddHeader>
    <oddFooter>&amp;C- 15 -</oddFooter>
  </headerFooter>
  <ignoredErrors>
    <ignoredError sqref="D27 I78 G78 D22:D25" evalError="1"/>
  </ignoredErrors>
  <drawing r:id="rId1"/>
</worksheet>
</file>

<file path=xl/worksheets/sheet4.xml><?xml version="1.0" encoding="utf-8"?>
<worksheet xmlns="http://schemas.openxmlformats.org/spreadsheetml/2006/main" xmlns:r="http://schemas.openxmlformats.org/officeDocument/2006/relationships">
  <dimension ref="A1:I33"/>
  <sheetViews>
    <sheetView view="pageLayout" workbookViewId="0" topLeftCell="A1">
      <selection activeCell="A1" sqref="A1:A4"/>
    </sheetView>
  </sheetViews>
  <sheetFormatPr defaultColWidth="9.00390625" defaultRowHeight="12.75"/>
  <cols>
    <col min="1" max="1" width="23.875" style="0" customWidth="1"/>
    <col min="2" max="2" width="1.75390625" style="0" customWidth="1"/>
    <col min="3" max="3" width="33.75390625" style="0" customWidth="1"/>
    <col min="4" max="4" width="1.75390625" style="0" customWidth="1"/>
    <col min="5" max="8" width="15.75390625" style="0" customWidth="1"/>
  </cols>
  <sheetData>
    <row r="1" spans="1:9" ht="23.25">
      <c r="A1" s="287"/>
      <c r="B1" s="51"/>
      <c r="C1" s="289" t="s">
        <v>113</v>
      </c>
      <c r="D1" s="289"/>
      <c r="E1" s="289"/>
      <c r="F1" s="289"/>
      <c r="G1" s="289"/>
      <c r="H1" s="289"/>
      <c r="I1" s="53"/>
    </row>
    <row r="2" spans="1:9" ht="15">
      <c r="A2" s="287"/>
      <c r="B2" s="51"/>
      <c r="C2" s="290" t="s">
        <v>72</v>
      </c>
      <c r="D2" s="291"/>
      <c r="E2" s="291"/>
      <c r="F2" s="291"/>
      <c r="G2" s="291"/>
      <c r="H2" s="291"/>
      <c r="I2" s="53"/>
    </row>
    <row r="3" spans="1:9" ht="15">
      <c r="A3" s="287"/>
      <c r="B3" s="51"/>
      <c r="C3" s="51"/>
      <c r="D3" s="51"/>
      <c r="E3" s="52"/>
      <c r="F3" s="53"/>
      <c r="G3" s="54"/>
      <c r="H3" s="54"/>
      <c r="I3" s="53"/>
    </row>
    <row r="4" spans="1:9" ht="15.75" thickBot="1">
      <c r="A4" s="288"/>
      <c r="B4" s="55"/>
      <c r="C4" s="55"/>
      <c r="D4" s="55"/>
      <c r="E4" s="55"/>
      <c r="F4" s="56"/>
      <c r="G4" s="56"/>
      <c r="H4" s="56"/>
      <c r="I4" s="82"/>
    </row>
    <row r="5" spans="1:9" ht="15">
      <c r="A5" s="57"/>
      <c r="B5" s="58"/>
      <c r="C5" s="51"/>
      <c r="D5" s="51"/>
      <c r="E5" s="51"/>
      <c r="F5" s="59"/>
      <c r="G5" s="59"/>
      <c r="H5" s="59"/>
      <c r="I5" s="82"/>
    </row>
    <row r="6" spans="1:9" ht="16.5">
      <c r="A6" s="292" t="s">
        <v>73</v>
      </c>
      <c r="B6" s="60"/>
      <c r="C6" s="61" t="s">
        <v>126</v>
      </c>
      <c r="D6" s="62"/>
      <c r="E6" s="63"/>
      <c r="F6" s="62"/>
      <c r="G6" s="62"/>
      <c r="H6" s="63"/>
      <c r="I6" s="51"/>
    </row>
    <row r="7" spans="1:9" ht="21.75" customHeight="1">
      <c r="A7" s="292"/>
      <c r="B7" s="64"/>
      <c r="C7" s="65"/>
      <c r="D7" s="66"/>
      <c r="E7" s="67" t="s">
        <v>0</v>
      </c>
      <c r="F7" s="68" t="s">
        <v>1</v>
      </c>
      <c r="G7" s="67" t="s">
        <v>2</v>
      </c>
      <c r="H7" s="68" t="s">
        <v>1</v>
      </c>
      <c r="I7" s="51"/>
    </row>
    <row r="8" spans="1:9" ht="21" customHeight="1">
      <c r="A8" s="293" t="s">
        <v>75</v>
      </c>
      <c r="B8" s="64"/>
      <c r="C8" s="65" t="s">
        <v>76</v>
      </c>
      <c r="D8" s="69"/>
      <c r="E8" s="70" t="s">
        <v>145</v>
      </c>
      <c r="F8" s="70" t="s">
        <v>209</v>
      </c>
      <c r="G8" s="70" t="s">
        <v>209</v>
      </c>
      <c r="H8" s="70" t="s">
        <v>220</v>
      </c>
      <c r="I8" s="51"/>
    </row>
    <row r="9" spans="1:9" ht="15">
      <c r="A9" s="293"/>
      <c r="B9" s="83"/>
      <c r="C9" s="72" t="s">
        <v>114</v>
      </c>
      <c r="D9" s="72"/>
      <c r="E9" s="72"/>
      <c r="F9" s="72"/>
      <c r="G9" s="72"/>
      <c r="H9" s="72"/>
      <c r="I9" s="53"/>
    </row>
    <row r="10" spans="1:9" ht="15">
      <c r="A10" s="293"/>
      <c r="B10" s="84"/>
      <c r="C10" s="72" t="s">
        <v>115</v>
      </c>
      <c r="D10" s="85"/>
      <c r="E10" s="86">
        <f>+Const!E37+'Program Magmt'!E35+Adm!E34</f>
        <v>779847</v>
      </c>
      <c r="F10" s="86">
        <f>+Const!G37+'Program Magmt'!G35+Adm!G34</f>
        <v>1630400</v>
      </c>
      <c r="G10" s="86">
        <f>Adm!I34+Const!I37+'Program Magmt'!I35</f>
        <v>800040</v>
      </c>
      <c r="H10" s="86">
        <f>Adm!K34+Const!K37+'Program Magmt'!K35</f>
        <v>1660882</v>
      </c>
      <c r="I10" s="53"/>
    </row>
    <row r="11" spans="1:9" ht="15">
      <c r="A11" s="293"/>
      <c r="B11" s="84"/>
      <c r="C11" s="72" t="s">
        <v>116</v>
      </c>
      <c r="D11" s="85"/>
      <c r="E11" s="87">
        <v>173228</v>
      </c>
      <c r="F11" s="87">
        <v>326300</v>
      </c>
      <c r="G11" s="87">
        <f>Adm!M38+Const!M42+'Program Magmt'!M40</f>
        <v>167000</v>
      </c>
      <c r="H11" s="87">
        <f>Adm!N38+Const!N42+'Program Magmt'!N40</f>
        <v>324912</v>
      </c>
      <c r="I11" s="53"/>
    </row>
    <row r="12" spans="1:9" ht="15">
      <c r="A12" s="293"/>
      <c r="B12" s="84"/>
      <c r="C12" s="72" t="s">
        <v>147</v>
      </c>
      <c r="D12" s="85"/>
      <c r="E12" s="87">
        <f>Adm!E39+Const!E43+'Program Magmt'!E41</f>
        <v>15675</v>
      </c>
      <c r="F12" s="87">
        <f>Adm!G39+Const!G43+'Program Magmt'!G41</f>
        <v>33150</v>
      </c>
      <c r="G12" s="87">
        <f>Adm!I39+Const!I43+'Program Magmt'!I41</f>
        <v>15450</v>
      </c>
      <c r="H12" s="87">
        <f>Adm!K39+Const!K43+'Program Magmt'!K41</f>
        <v>33150</v>
      </c>
      <c r="I12" s="53"/>
    </row>
    <row r="13" spans="1:9" ht="15">
      <c r="A13" s="293"/>
      <c r="B13" s="84"/>
      <c r="C13" s="72" t="s">
        <v>117</v>
      </c>
      <c r="D13" s="85"/>
      <c r="E13" s="72">
        <f>Adm!E44+Const!E51+'Program Magmt'!E49</f>
        <v>13118</v>
      </c>
      <c r="F13" s="72">
        <v>27500</v>
      </c>
      <c r="G13" s="72">
        <f>Adm!I46+Const!I51+'Program Magmt'!I49</f>
        <v>9100</v>
      </c>
      <c r="H13" s="72">
        <f>Adm!K44+Const!K51+'Program Magmt'!K46</f>
        <v>19000</v>
      </c>
      <c r="I13" s="53"/>
    </row>
    <row r="14" spans="1:9" ht="15">
      <c r="A14" s="293"/>
      <c r="B14" s="88"/>
      <c r="C14" s="89" t="s">
        <v>118</v>
      </c>
      <c r="D14" s="85"/>
      <c r="E14" s="72">
        <f>Adm!E82+Const!E82+'Program Magmt'!E61+'ROW Opr. '!E23</f>
        <v>378117</v>
      </c>
      <c r="F14" s="72">
        <v>476050</v>
      </c>
      <c r="G14" s="72">
        <f>Adm!I82+Const!I82+'Program Magmt'!I61+'ROW Opr. '!I23</f>
        <v>340084</v>
      </c>
      <c r="H14" s="72">
        <f>Adm!K82+Const!K82+'Program Magmt'!K61+'ROW Opr. '!K23</f>
        <v>480000</v>
      </c>
      <c r="I14" s="53"/>
    </row>
    <row r="15" spans="1:9" ht="15">
      <c r="A15" s="293"/>
      <c r="B15" s="84"/>
      <c r="C15" s="72" t="s">
        <v>119</v>
      </c>
      <c r="D15" s="85"/>
      <c r="E15" s="90">
        <f>Adm!E88+'ROW Opr. '!E13+Const!E85</f>
        <v>73225</v>
      </c>
      <c r="F15" s="90">
        <v>41000</v>
      </c>
      <c r="G15" s="90">
        <f>Adm!I88+'ROW Opr. '!I15+Const!I87</f>
        <v>36500</v>
      </c>
      <c r="H15" s="90">
        <f>Adm!K88+'ROW Opr. '!K15</f>
        <v>98000</v>
      </c>
      <c r="I15" s="53"/>
    </row>
    <row r="16" spans="1:9" ht="15">
      <c r="A16" s="293"/>
      <c r="B16" s="84"/>
      <c r="C16" s="72"/>
      <c r="D16" s="85"/>
      <c r="E16" s="72"/>
      <c r="F16" s="72"/>
      <c r="G16" s="72"/>
      <c r="H16" s="72"/>
      <c r="I16" s="53"/>
    </row>
    <row r="17" spans="1:9" ht="15">
      <c r="A17" s="293"/>
      <c r="B17" s="84"/>
      <c r="C17" s="72" t="s">
        <v>120</v>
      </c>
      <c r="D17" s="85"/>
      <c r="E17" s="91">
        <f>SUM(E10:E15)</f>
        <v>1433210</v>
      </c>
      <c r="F17" s="91">
        <f>SUM(F10:F15)</f>
        <v>2534400</v>
      </c>
      <c r="G17" s="91">
        <f>SUM(G10:G15)</f>
        <v>1368174</v>
      </c>
      <c r="H17" s="91">
        <f>SUM(H10:H15)</f>
        <v>2615944</v>
      </c>
      <c r="I17" s="53"/>
    </row>
    <row r="18" spans="1:9" ht="15">
      <c r="A18" s="293"/>
      <c r="B18" s="92"/>
      <c r="C18" s="72" t="s">
        <v>218</v>
      </c>
      <c r="D18" s="85"/>
      <c r="E18" s="72">
        <f>Adm!E95+Const!E96+'Program Magmt'!E71</f>
        <v>37603</v>
      </c>
      <c r="F18" s="72">
        <v>139600</v>
      </c>
      <c r="G18" s="72">
        <f>Adm!I95+Const!I96+'Program Magmt'!I71</f>
        <v>19900</v>
      </c>
      <c r="H18" s="72">
        <f>Adm!K95+Const!K96+'Program Magmt'!K71</f>
        <v>145600</v>
      </c>
      <c r="I18" s="53"/>
    </row>
    <row r="19" spans="1:9" ht="15.75" thickBot="1">
      <c r="A19" s="293"/>
      <c r="B19" s="92"/>
      <c r="C19" s="93" t="s">
        <v>24</v>
      </c>
      <c r="D19" s="94"/>
      <c r="E19" s="95">
        <f>SUM(E17:E18)</f>
        <v>1470813</v>
      </c>
      <c r="F19" s="95">
        <f>SUM(F17:F18)</f>
        <v>2674000</v>
      </c>
      <c r="G19" s="95">
        <f>SUM(G17:G18)</f>
        <v>1388074</v>
      </c>
      <c r="H19" s="95">
        <f>SUM(H17:H18)</f>
        <v>2761544</v>
      </c>
      <c r="I19" s="53"/>
    </row>
    <row r="20" spans="1:9" ht="15">
      <c r="A20" s="293"/>
      <c r="B20" s="92"/>
      <c r="C20" s="96" t="s">
        <v>121</v>
      </c>
      <c r="D20" s="72"/>
      <c r="E20" s="72"/>
      <c r="F20" s="72"/>
      <c r="G20" s="72"/>
      <c r="H20" s="72"/>
      <c r="I20" s="97"/>
    </row>
    <row r="21" spans="1:9" ht="15">
      <c r="A21" s="293"/>
      <c r="B21" s="92"/>
      <c r="C21" s="72" t="s">
        <v>28</v>
      </c>
      <c r="D21" s="72"/>
      <c r="E21" s="72">
        <v>4</v>
      </c>
      <c r="F21" s="72">
        <v>8</v>
      </c>
      <c r="G21" s="72">
        <v>4</v>
      </c>
      <c r="H21" s="72">
        <v>8</v>
      </c>
      <c r="I21" s="98"/>
    </row>
    <row r="22" spans="1:9" ht="15">
      <c r="A22" s="293"/>
      <c r="B22" s="92"/>
      <c r="C22" s="72" t="s">
        <v>31</v>
      </c>
      <c r="D22" s="72"/>
      <c r="E22" s="72">
        <v>2</v>
      </c>
      <c r="F22" s="72">
        <v>9</v>
      </c>
      <c r="G22" s="72">
        <v>3</v>
      </c>
      <c r="H22" s="72">
        <v>9</v>
      </c>
      <c r="I22" s="98"/>
    </row>
    <row r="23" spans="1:9" ht="15">
      <c r="A23" s="293"/>
      <c r="B23" s="92"/>
      <c r="C23" s="72" t="s">
        <v>122</v>
      </c>
      <c r="D23" s="90"/>
      <c r="E23" s="72">
        <v>1</v>
      </c>
      <c r="F23" s="72">
        <v>0</v>
      </c>
      <c r="G23" s="72">
        <v>1</v>
      </c>
      <c r="H23" s="72">
        <v>0</v>
      </c>
      <c r="I23" s="98"/>
    </row>
    <row r="24" spans="1:9" ht="15">
      <c r="A24" s="293"/>
      <c r="B24" s="92"/>
      <c r="C24" s="99" t="s">
        <v>123</v>
      </c>
      <c r="D24" s="100"/>
      <c r="E24" s="101">
        <f>SUM(E21:E23)</f>
        <v>7</v>
      </c>
      <c r="F24" s="101">
        <f>SUM(F21:F23)</f>
        <v>17</v>
      </c>
      <c r="G24" s="101">
        <f>SUM(G21:G23)</f>
        <v>8</v>
      </c>
      <c r="H24" s="101">
        <f>SUM(H21:H23)</f>
        <v>17</v>
      </c>
      <c r="I24" s="98"/>
    </row>
    <row r="25" spans="1:9" ht="15">
      <c r="A25" s="74"/>
      <c r="B25" s="73"/>
      <c r="C25" s="102"/>
      <c r="D25" s="103"/>
      <c r="E25" s="103"/>
      <c r="F25" s="103"/>
      <c r="G25" s="103"/>
      <c r="H25" s="82"/>
      <c r="I25" s="98"/>
    </row>
    <row r="26" spans="1:9" ht="18">
      <c r="A26" s="75" t="s">
        <v>79</v>
      </c>
      <c r="B26" s="73"/>
      <c r="C26" s="294" t="s">
        <v>221</v>
      </c>
      <c r="D26" s="294"/>
      <c r="E26" s="294"/>
      <c r="F26" s="294"/>
      <c r="G26" s="294"/>
      <c r="H26" s="294"/>
      <c r="I26" s="51"/>
    </row>
    <row r="27" spans="1:9" ht="18">
      <c r="A27" s="75"/>
      <c r="B27" s="73"/>
      <c r="C27" s="110"/>
      <c r="D27" s="110"/>
      <c r="E27" s="110"/>
      <c r="F27" s="110"/>
      <c r="G27" s="110"/>
      <c r="H27" s="110"/>
      <c r="I27" s="51"/>
    </row>
    <row r="28" spans="1:9" ht="15.75">
      <c r="A28" s="286" t="s">
        <v>124</v>
      </c>
      <c r="B28" s="73"/>
      <c r="C28" s="109"/>
      <c r="D28" s="104"/>
      <c r="E28" s="104"/>
      <c r="F28" s="104"/>
      <c r="G28" s="104"/>
      <c r="H28" s="104"/>
      <c r="I28" s="51"/>
    </row>
    <row r="29" spans="1:9" ht="15">
      <c r="A29" s="286"/>
      <c r="B29" s="73"/>
      <c r="C29" s="108" t="s">
        <v>180</v>
      </c>
      <c r="D29" s="104"/>
      <c r="E29" s="104"/>
      <c r="F29" s="104"/>
      <c r="G29" s="104"/>
      <c r="H29" s="104"/>
      <c r="I29" s="51"/>
    </row>
    <row r="30" spans="1:9" ht="18">
      <c r="A30" s="286"/>
      <c r="B30" s="73"/>
      <c r="C30" s="108" t="s">
        <v>216</v>
      </c>
      <c r="D30" s="104"/>
      <c r="E30" s="104"/>
      <c r="F30" s="104"/>
      <c r="G30" s="104"/>
      <c r="H30" s="105"/>
      <c r="I30" s="51"/>
    </row>
    <row r="31" spans="1:9" ht="15.75">
      <c r="A31" s="286"/>
      <c r="B31" s="73"/>
      <c r="C31" s="109" t="s">
        <v>144</v>
      </c>
      <c r="D31" s="104"/>
      <c r="E31" s="104"/>
      <c r="F31" s="104"/>
      <c r="G31" s="104"/>
      <c r="H31" s="104"/>
      <c r="I31" s="51"/>
    </row>
    <row r="32" spans="1:9" ht="15">
      <c r="A32" s="107"/>
      <c r="B32" s="73"/>
      <c r="C32" s="108" t="s">
        <v>217</v>
      </c>
      <c r="D32" s="53"/>
      <c r="E32" s="53"/>
      <c r="F32" s="53"/>
      <c r="G32" s="53"/>
      <c r="H32" s="53"/>
      <c r="I32" s="106"/>
    </row>
    <row r="33" spans="1:9" ht="15">
      <c r="A33" s="53"/>
      <c r="B33" s="77"/>
      <c r="C33" s="108" t="s">
        <v>233</v>
      </c>
      <c r="D33" s="108"/>
      <c r="E33" s="108"/>
      <c r="F33" s="108"/>
      <c r="G33" s="108"/>
      <c r="H33" s="108"/>
      <c r="I33" s="53"/>
    </row>
  </sheetData>
  <sheetProtection/>
  <mergeCells count="7">
    <mergeCell ref="A28:A31"/>
    <mergeCell ref="A1:A4"/>
    <mergeCell ref="C1:H1"/>
    <mergeCell ref="C2:H2"/>
    <mergeCell ref="A6:A7"/>
    <mergeCell ref="A8:A24"/>
    <mergeCell ref="C26:H26"/>
  </mergeCells>
  <hyperlinks>
    <hyperlink ref="C2" r:id="rId1" display="www.hcrma.net"/>
  </hyperlinks>
  <printOptions/>
  <pageMargins left="0.7" right="0.7" top="0.75" bottom="0.75" header="0.3" footer="0.3"/>
  <pageSetup horizontalDpi="600" verticalDpi="600" orientation="portrait" scale="74" r:id="rId3"/>
  <headerFooter>
    <oddFooter>&amp;C&amp;"-,Regular"&amp;12- 17 -</oddFooter>
  </headerFooter>
  <drawing r:id="rId2"/>
</worksheet>
</file>

<file path=xl/worksheets/sheet5.xml><?xml version="1.0" encoding="utf-8"?>
<worksheet xmlns="http://schemas.openxmlformats.org/spreadsheetml/2006/main" xmlns:r="http://schemas.openxmlformats.org/officeDocument/2006/relationships">
  <dimension ref="A1:N101"/>
  <sheetViews>
    <sheetView zoomScalePageLayoutView="0" workbookViewId="0" topLeftCell="A1">
      <selection activeCell="K15" activeCellId="3" sqref="E15 G15 I15 K15"/>
    </sheetView>
  </sheetViews>
  <sheetFormatPr defaultColWidth="9.00390625" defaultRowHeight="12.75"/>
  <cols>
    <col min="1" max="1" width="22.25390625" style="0" customWidth="1"/>
    <col min="2" max="2" width="1.25" style="0" customWidth="1"/>
    <col min="3" max="3" width="28.875" style="0" customWidth="1"/>
    <col min="4" max="4" width="1.25" style="0" customWidth="1"/>
    <col min="5" max="5" width="15.75390625" style="0" customWidth="1"/>
    <col min="6" max="6" width="1.25" style="0" customWidth="1"/>
    <col min="7" max="7" width="12.375" style="0" customWidth="1"/>
    <col min="8" max="8" width="1.75390625" style="0" customWidth="1"/>
    <col min="9" max="9" width="15.625" style="0" customWidth="1"/>
    <col min="10" max="10" width="1.25" style="0" customWidth="1"/>
    <col min="11" max="11" width="15.75390625" style="0" customWidth="1"/>
    <col min="12" max="12" width="2.375" style="0" customWidth="1"/>
  </cols>
  <sheetData>
    <row r="1" spans="1:11" ht="23.25">
      <c r="A1" s="287"/>
      <c r="B1" s="51"/>
      <c r="C1" s="289" t="s">
        <v>54</v>
      </c>
      <c r="D1" s="289"/>
      <c r="E1" s="289"/>
      <c r="F1" s="289"/>
      <c r="G1" s="289"/>
      <c r="H1" s="289"/>
      <c r="I1" s="289"/>
      <c r="J1" s="289"/>
      <c r="K1" s="289"/>
    </row>
    <row r="2" spans="1:11" ht="15">
      <c r="A2" s="287"/>
      <c r="B2" s="51"/>
      <c r="C2" s="290" t="s">
        <v>72</v>
      </c>
      <c r="D2" s="291"/>
      <c r="E2" s="291"/>
      <c r="F2" s="291"/>
      <c r="G2" s="291"/>
      <c r="H2" s="291"/>
      <c r="I2" s="291"/>
      <c r="J2" s="291"/>
      <c r="K2" s="291"/>
    </row>
    <row r="3" spans="1:11" ht="15">
      <c r="A3" s="287"/>
      <c r="B3" s="51"/>
      <c r="C3" s="51"/>
      <c r="D3" s="51"/>
      <c r="E3" s="52"/>
      <c r="F3" s="52"/>
      <c r="G3" s="53"/>
      <c r="H3" s="53"/>
      <c r="I3" s="54"/>
      <c r="J3" s="54"/>
      <c r="K3" s="54"/>
    </row>
    <row r="4" spans="1:11" ht="15.75" thickBot="1">
      <c r="A4" s="288"/>
      <c r="B4" s="55"/>
      <c r="C4" s="55"/>
      <c r="D4" s="55"/>
      <c r="E4" s="55"/>
      <c r="F4" s="55"/>
      <c r="G4" s="56"/>
      <c r="H4" s="56"/>
      <c r="I4" s="56"/>
      <c r="J4" s="56"/>
      <c r="K4" s="56"/>
    </row>
    <row r="5" spans="1:11" ht="15">
      <c r="A5" s="57"/>
      <c r="B5" s="58"/>
      <c r="C5" s="51"/>
      <c r="D5" s="51"/>
      <c r="E5" s="51"/>
      <c r="F5" s="51"/>
      <c r="G5" s="59"/>
      <c r="H5" s="59"/>
      <c r="I5" s="59"/>
      <c r="J5" s="59"/>
      <c r="K5" s="59"/>
    </row>
    <row r="6" spans="1:11" ht="16.5">
      <c r="A6" s="292" t="s">
        <v>73</v>
      </c>
      <c r="B6" s="60"/>
      <c r="C6" s="61" t="s">
        <v>74</v>
      </c>
      <c r="D6" s="62"/>
      <c r="E6" s="63"/>
      <c r="F6" s="63"/>
      <c r="G6" s="62"/>
      <c r="H6" s="62"/>
      <c r="I6" s="62"/>
      <c r="J6" s="62"/>
      <c r="K6" s="63"/>
    </row>
    <row r="7" spans="1:11" ht="21" customHeight="1">
      <c r="A7" s="292"/>
      <c r="B7" s="64"/>
      <c r="C7" s="65"/>
      <c r="D7" s="66"/>
      <c r="E7" s="67" t="s">
        <v>0</v>
      </c>
      <c r="F7" s="67"/>
      <c r="G7" s="68" t="s">
        <v>1</v>
      </c>
      <c r="H7" s="67"/>
      <c r="I7" s="67" t="s">
        <v>2</v>
      </c>
      <c r="J7" s="67"/>
      <c r="K7" s="68" t="s">
        <v>1</v>
      </c>
    </row>
    <row r="8" spans="1:11" ht="15">
      <c r="A8" s="293" t="s">
        <v>75</v>
      </c>
      <c r="B8" s="64"/>
      <c r="C8" s="65" t="s">
        <v>76</v>
      </c>
      <c r="D8" s="69"/>
      <c r="E8" s="70" t="s">
        <v>145</v>
      </c>
      <c r="F8" s="80"/>
      <c r="G8" s="70" t="s">
        <v>209</v>
      </c>
      <c r="H8" s="70"/>
      <c r="I8" s="70" t="s">
        <v>209</v>
      </c>
      <c r="J8" s="70"/>
      <c r="K8" s="70" t="s">
        <v>220</v>
      </c>
    </row>
    <row r="9" spans="1:11" ht="13.5">
      <c r="A9" s="293"/>
      <c r="B9" s="71"/>
      <c r="C9" s="72"/>
      <c r="D9" s="72"/>
      <c r="E9" s="72"/>
      <c r="F9" s="72"/>
      <c r="G9" s="72"/>
      <c r="H9" s="72"/>
      <c r="I9" s="72"/>
      <c r="J9" s="72"/>
      <c r="K9" s="72"/>
    </row>
    <row r="10" spans="1:11" ht="12.75">
      <c r="A10" s="293"/>
      <c r="B10" s="71"/>
      <c r="C10" s="295" t="s">
        <v>37</v>
      </c>
      <c r="D10" s="295"/>
      <c r="E10" s="20"/>
      <c r="F10" s="20"/>
      <c r="G10" s="20"/>
      <c r="H10" s="20"/>
      <c r="I10" s="20"/>
      <c r="J10" s="20"/>
      <c r="K10" s="20"/>
    </row>
    <row r="11" spans="1:11" ht="12.75">
      <c r="A11" s="293"/>
      <c r="B11" s="71"/>
      <c r="C11" s="30" t="s">
        <v>28</v>
      </c>
      <c r="D11" s="2"/>
      <c r="E11" s="2"/>
      <c r="F11" s="2"/>
      <c r="G11" s="2"/>
      <c r="I11" s="2"/>
      <c r="J11" s="2"/>
      <c r="K11" s="2"/>
    </row>
    <row r="12" spans="1:11" ht="12.75">
      <c r="A12" s="293"/>
      <c r="B12" s="71"/>
      <c r="C12" s="20" t="s">
        <v>29</v>
      </c>
      <c r="D12" s="14"/>
      <c r="E12" s="121">
        <v>201857</v>
      </c>
      <c r="F12" s="20"/>
      <c r="G12" s="14">
        <v>200000</v>
      </c>
      <c r="I12" s="14">
        <v>210389</v>
      </c>
      <c r="K12" s="14">
        <v>210000</v>
      </c>
    </row>
    <row r="13" spans="1:11" ht="12.75">
      <c r="A13" s="293"/>
      <c r="B13" s="71"/>
      <c r="C13" s="20" t="s">
        <v>77</v>
      </c>
      <c r="D13" s="22"/>
      <c r="E13" s="121">
        <v>109834</v>
      </c>
      <c r="F13" s="22"/>
      <c r="G13" s="22">
        <v>105000</v>
      </c>
      <c r="I13" s="22">
        <v>115110</v>
      </c>
      <c r="K13" s="22">
        <v>115514</v>
      </c>
    </row>
    <row r="14" spans="1:11" ht="12.75">
      <c r="A14" s="293"/>
      <c r="B14" s="71"/>
      <c r="C14" s="20" t="s">
        <v>127</v>
      </c>
      <c r="E14" s="22">
        <v>36968</v>
      </c>
      <c r="G14" s="22">
        <v>130000</v>
      </c>
      <c r="I14" s="22">
        <v>44227</v>
      </c>
      <c r="K14" s="22">
        <v>130000</v>
      </c>
    </row>
    <row r="15" spans="1:11" ht="12.75">
      <c r="A15" s="293"/>
      <c r="B15" s="71"/>
      <c r="C15" s="20" t="s">
        <v>211</v>
      </c>
      <c r="D15" s="22"/>
      <c r="E15" s="25">
        <v>0</v>
      </c>
      <c r="F15" s="22"/>
      <c r="G15" s="25">
        <v>78000</v>
      </c>
      <c r="H15" s="172"/>
      <c r="I15" s="25">
        <v>0</v>
      </c>
      <c r="J15" s="172"/>
      <c r="K15" s="25">
        <v>0</v>
      </c>
    </row>
    <row r="16" spans="1:11" ht="12.75">
      <c r="A16" s="293"/>
      <c r="B16" s="71"/>
      <c r="C16" s="71"/>
      <c r="D16" s="71"/>
      <c r="E16" s="22"/>
      <c r="F16" s="22"/>
      <c r="G16" s="22"/>
      <c r="I16" s="22"/>
      <c r="K16" s="22"/>
    </row>
    <row r="17" spans="1:11" ht="12.75">
      <c r="A17" s="293"/>
      <c r="B17" s="71"/>
      <c r="C17" s="30" t="s">
        <v>30</v>
      </c>
      <c r="D17" s="71"/>
      <c r="E17" s="25">
        <f>SUM(E12:E16)</f>
        <v>348659</v>
      </c>
      <c r="F17" s="22"/>
      <c r="G17" s="25">
        <v>513000</v>
      </c>
      <c r="I17" s="25">
        <f>SUM(I12:I16)</f>
        <v>369726</v>
      </c>
      <c r="K17" s="25">
        <f>SUM(K12:K16)</f>
        <v>455514</v>
      </c>
    </row>
    <row r="18" spans="1:11" ht="12.75">
      <c r="A18" s="293"/>
      <c r="B18" s="71"/>
      <c r="C18" s="20"/>
      <c r="D18" s="14"/>
      <c r="E18" s="20"/>
      <c r="F18" s="20"/>
      <c r="G18" s="14"/>
      <c r="I18" s="14"/>
      <c r="K18" s="14"/>
    </row>
    <row r="19" spans="1:11" ht="12.75">
      <c r="A19" s="293"/>
      <c r="B19" s="71"/>
      <c r="C19" s="30" t="s">
        <v>31</v>
      </c>
      <c r="D19" s="2"/>
      <c r="E19" s="2"/>
      <c r="F19" s="2"/>
      <c r="G19" s="2"/>
      <c r="I19" s="2"/>
      <c r="K19" s="2"/>
    </row>
    <row r="20" spans="1:11" ht="12.75">
      <c r="A20" s="293"/>
      <c r="B20" s="71"/>
      <c r="C20" s="20" t="s">
        <v>212</v>
      </c>
      <c r="D20" s="22"/>
      <c r="E20" s="22">
        <v>45018</v>
      </c>
      <c r="F20" s="22"/>
      <c r="G20" s="22">
        <v>43000</v>
      </c>
      <c r="I20" s="22">
        <v>44638</v>
      </c>
      <c r="K20" s="22">
        <v>44670</v>
      </c>
    </row>
    <row r="21" spans="1:11" ht="15" hidden="1">
      <c r="A21" s="111"/>
      <c r="B21" s="73"/>
      <c r="C21" s="20" t="s">
        <v>99</v>
      </c>
      <c r="D21" s="22"/>
      <c r="E21" s="22"/>
      <c r="F21" s="22"/>
      <c r="G21" s="22"/>
      <c r="I21" s="22"/>
      <c r="K21" s="22"/>
    </row>
    <row r="22" spans="1:11" ht="15">
      <c r="A22" s="174"/>
      <c r="B22" s="73"/>
      <c r="C22" s="20" t="s">
        <v>213</v>
      </c>
      <c r="D22" s="22"/>
      <c r="E22" s="22">
        <v>3726</v>
      </c>
      <c r="F22" s="22"/>
      <c r="G22" s="22">
        <v>37000</v>
      </c>
      <c r="I22" s="22">
        <v>32504</v>
      </c>
      <c r="K22" s="22">
        <v>38000</v>
      </c>
    </row>
    <row r="23" spans="1:11" ht="15">
      <c r="A23" s="111"/>
      <c r="B23" s="73"/>
      <c r="C23" s="20" t="s">
        <v>90</v>
      </c>
      <c r="D23" s="71"/>
      <c r="E23" s="25">
        <v>0</v>
      </c>
      <c r="F23" s="22"/>
      <c r="G23" s="25">
        <v>42000</v>
      </c>
      <c r="I23" s="25">
        <v>0</v>
      </c>
      <c r="K23" s="25">
        <v>28400</v>
      </c>
    </row>
    <row r="24" spans="1:11" ht="15">
      <c r="A24" s="111"/>
      <c r="B24" s="73"/>
      <c r="D24" s="71"/>
      <c r="E24" s="22"/>
      <c r="F24" s="22"/>
      <c r="G24" s="22"/>
      <c r="I24" s="22"/>
      <c r="K24" s="22"/>
    </row>
    <row r="25" spans="1:11" ht="15">
      <c r="A25" s="74"/>
      <c r="B25" s="73"/>
      <c r="C25" s="30" t="s">
        <v>32</v>
      </c>
      <c r="D25" s="71"/>
      <c r="E25" s="25">
        <f>SUM(E20:E24)</f>
        <v>48744</v>
      </c>
      <c r="F25" s="22"/>
      <c r="G25" s="25">
        <v>122000</v>
      </c>
      <c r="I25" s="25">
        <f>SUM(I20:I24)</f>
        <v>77142</v>
      </c>
      <c r="K25" s="25">
        <f>SUM(K20:K24)</f>
        <v>111070</v>
      </c>
    </row>
    <row r="26" spans="2:11" ht="15">
      <c r="B26" s="73"/>
      <c r="C26" s="20"/>
      <c r="D26" s="22"/>
      <c r="E26" s="22"/>
      <c r="F26" s="22"/>
      <c r="G26" s="22"/>
      <c r="I26" s="22"/>
      <c r="K26" s="22"/>
    </row>
    <row r="27" spans="2:11" ht="15">
      <c r="B27" s="73"/>
      <c r="C27" s="30" t="s">
        <v>33</v>
      </c>
      <c r="D27" s="22"/>
      <c r="E27" s="22"/>
      <c r="F27" s="22"/>
      <c r="G27" s="22"/>
      <c r="I27" s="22"/>
      <c r="K27" s="22"/>
    </row>
    <row r="28" spans="2:11" ht="15">
      <c r="B28" s="73"/>
      <c r="C28" s="20" t="s">
        <v>7</v>
      </c>
      <c r="D28" s="22"/>
      <c r="E28" s="22">
        <v>96</v>
      </c>
      <c r="F28" s="22"/>
      <c r="G28" s="22">
        <v>500</v>
      </c>
      <c r="I28" s="22">
        <v>100</v>
      </c>
      <c r="K28" s="22">
        <v>500</v>
      </c>
    </row>
    <row r="29" spans="2:11" ht="15">
      <c r="B29" s="73"/>
      <c r="C29" s="20" t="s">
        <v>8</v>
      </c>
      <c r="D29" s="22"/>
      <c r="E29" s="22">
        <v>15600</v>
      </c>
      <c r="F29" s="22"/>
      <c r="G29" s="22">
        <v>30000</v>
      </c>
      <c r="I29" s="22">
        <v>15600</v>
      </c>
      <c r="K29" s="22">
        <v>22800</v>
      </c>
    </row>
    <row r="30" spans="2:11" ht="15">
      <c r="B30" s="73"/>
      <c r="C30" s="20" t="s">
        <v>9</v>
      </c>
      <c r="D30" s="71"/>
      <c r="E30" s="25">
        <v>3900</v>
      </c>
      <c r="F30" s="22"/>
      <c r="G30" s="25">
        <v>7500</v>
      </c>
      <c r="I30" s="25">
        <v>4500</v>
      </c>
      <c r="K30" s="25">
        <v>6300</v>
      </c>
    </row>
    <row r="31" spans="2:11" ht="15">
      <c r="B31" s="73"/>
      <c r="C31" s="20"/>
      <c r="D31" s="71"/>
      <c r="E31" s="22"/>
      <c r="F31" s="22"/>
      <c r="G31" s="22"/>
      <c r="I31" s="22"/>
      <c r="K31" s="22"/>
    </row>
    <row r="32" spans="2:11" ht="15">
      <c r="B32" s="73"/>
      <c r="C32" s="30" t="s">
        <v>34</v>
      </c>
      <c r="D32" s="71"/>
      <c r="E32" s="25">
        <f>SUM(E28:E30)</f>
        <v>19596</v>
      </c>
      <c r="F32" s="22"/>
      <c r="G32" s="25">
        <v>38000</v>
      </c>
      <c r="I32" s="25">
        <f>SUM(I28:I30)</f>
        <v>20200</v>
      </c>
      <c r="K32" s="25">
        <f>SUM(K28:K30)</f>
        <v>29600</v>
      </c>
    </row>
    <row r="33" spans="2:11" ht="15">
      <c r="B33" s="73"/>
      <c r="C33" s="30"/>
      <c r="D33" s="22"/>
      <c r="E33" s="22"/>
      <c r="F33" s="22"/>
      <c r="G33" s="22"/>
      <c r="I33" s="22"/>
      <c r="K33" s="22"/>
    </row>
    <row r="34" spans="2:14" ht="15">
      <c r="B34" s="73"/>
      <c r="C34" s="30" t="s">
        <v>35</v>
      </c>
      <c r="D34" s="22"/>
      <c r="E34" s="22">
        <f>SUM(E17,E25,E32)</f>
        <v>416999</v>
      </c>
      <c r="F34" s="22"/>
      <c r="G34" s="22">
        <v>673000</v>
      </c>
      <c r="H34" s="22"/>
      <c r="I34" s="22">
        <f>SUM(I17,I25,I32)</f>
        <v>467068</v>
      </c>
      <c r="K34" s="22">
        <f>SUM(K17,K25,K32)</f>
        <v>596184</v>
      </c>
      <c r="M34" s="168" t="s">
        <v>224</v>
      </c>
      <c r="N34" s="168" t="s">
        <v>1</v>
      </c>
    </row>
    <row r="35" spans="2:14" ht="15">
      <c r="B35" s="73"/>
      <c r="C35" s="30" t="s">
        <v>125</v>
      </c>
      <c r="D35" s="22"/>
      <c r="E35" s="22"/>
      <c r="F35" s="22"/>
      <c r="G35" s="22"/>
      <c r="H35" s="22"/>
      <c r="I35" s="22"/>
      <c r="K35" s="22"/>
      <c r="M35" s="168">
        <v>2020</v>
      </c>
      <c r="N35" s="168">
        <v>2021</v>
      </c>
    </row>
    <row r="36" spans="2:14" ht="15">
      <c r="B36" s="73"/>
      <c r="C36" s="20" t="s">
        <v>91</v>
      </c>
      <c r="D36" s="22"/>
      <c r="E36" s="22">
        <v>26206</v>
      </c>
      <c r="F36" s="22"/>
      <c r="G36" s="22">
        <v>51500</v>
      </c>
      <c r="H36" s="22"/>
      <c r="I36" s="22">
        <v>27200</v>
      </c>
      <c r="K36" s="22">
        <v>45608</v>
      </c>
      <c r="M36" s="168"/>
      <c r="N36" s="168"/>
    </row>
    <row r="37" spans="2:14" ht="15">
      <c r="B37" s="73"/>
      <c r="C37" s="20" t="s">
        <v>92</v>
      </c>
      <c r="D37" s="22"/>
      <c r="E37" s="22">
        <v>25110</v>
      </c>
      <c r="F37" s="22"/>
      <c r="G37" s="22">
        <v>29300</v>
      </c>
      <c r="H37" s="22"/>
      <c r="I37" s="22">
        <v>24100</v>
      </c>
      <c r="K37" s="22">
        <v>29000</v>
      </c>
      <c r="M37" s="168"/>
      <c r="N37" s="168"/>
    </row>
    <row r="38" spans="2:14" ht="15">
      <c r="B38" s="73"/>
      <c r="C38" s="20" t="s">
        <v>93</v>
      </c>
      <c r="D38" s="22"/>
      <c r="E38" s="22">
        <v>30501</v>
      </c>
      <c r="F38" s="22"/>
      <c r="G38" s="22">
        <v>53900</v>
      </c>
      <c r="H38" s="22"/>
      <c r="I38" s="22">
        <v>33900</v>
      </c>
      <c r="J38" s="22"/>
      <c r="K38" s="22">
        <v>45608</v>
      </c>
      <c r="M38" s="22">
        <f>SUM(I36:I38)</f>
        <v>85200</v>
      </c>
      <c r="N38" s="169">
        <f>SUM(K36:K38)</f>
        <v>120216</v>
      </c>
    </row>
    <row r="39" spans="2:11" ht="15">
      <c r="B39" s="73"/>
      <c r="C39" s="20" t="s">
        <v>36</v>
      </c>
      <c r="D39" s="22"/>
      <c r="E39" s="25">
        <v>8325</v>
      </c>
      <c r="F39" s="22"/>
      <c r="G39" s="25">
        <v>11700</v>
      </c>
      <c r="I39" s="25">
        <v>9600</v>
      </c>
      <c r="K39" s="25">
        <v>9750</v>
      </c>
    </row>
    <row r="40" spans="2:11" ht="15">
      <c r="B40" s="73"/>
      <c r="C40" s="20"/>
      <c r="D40" s="71"/>
      <c r="E40" s="22"/>
      <c r="F40" s="22"/>
      <c r="G40" s="22"/>
      <c r="I40" s="22"/>
      <c r="K40" s="22"/>
    </row>
    <row r="41" spans="2:11" ht="15">
      <c r="B41" s="73"/>
      <c r="C41" s="30" t="s">
        <v>94</v>
      </c>
      <c r="D41" s="71"/>
      <c r="E41" s="25">
        <f>SUM(E34:E39)</f>
        <v>507141</v>
      </c>
      <c r="F41" s="22"/>
      <c r="G41" s="25">
        <v>819400</v>
      </c>
      <c r="I41" s="25">
        <f>SUM(I34:I39)</f>
        <v>561868</v>
      </c>
      <c r="K41" s="25">
        <f>SUM(K34:K39)</f>
        <v>726150</v>
      </c>
    </row>
    <row r="42" spans="2:11" ht="15">
      <c r="B42" s="73"/>
      <c r="C42" s="2"/>
      <c r="D42" s="20"/>
      <c r="E42" s="20"/>
      <c r="F42" s="20"/>
      <c r="G42" s="20"/>
      <c r="I42" s="20"/>
      <c r="K42" s="20"/>
    </row>
    <row r="43" spans="2:11" ht="15">
      <c r="B43" s="73"/>
      <c r="C43" s="32" t="s">
        <v>38</v>
      </c>
      <c r="D43" s="29"/>
      <c r="E43" s="20"/>
      <c r="F43" s="20"/>
      <c r="G43" s="20"/>
      <c r="I43" s="20"/>
      <c r="K43" s="20"/>
    </row>
    <row r="44" spans="2:11" ht="15">
      <c r="B44" s="73"/>
      <c r="C44" s="20" t="s">
        <v>10</v>
      </c>
      <c r="D44" s="71"/>
      <c r="E44" s="25">
        <v>9166</v>
      </c>
      <c r="G44" s="25">
        <v>15000</v>
      </c>
      <c r="I44" s="25">
        <v>8500</v>
      </c>
      <c r="K44" s="25">
        <v>12000</v>
      </c>
    </row>
    <row r="45" spans="2:11" ht="15">
      <c r="B45" s="73"/>
      <c r="C45" s="20"/>
      <c r="D45" s="71"/>
      <c r="E45" s="22"/>
      <c r="G45" s="22"/>
      <c r="I45" s="22"/>
      <c r="K45" s="22"/>
    </row>
    <row r="46" spans="2:11" ht="15">
      <c r="B46" s="77"/>
      <c r="C46" s="30" t="s">
        <v>102</v>
      </c>
      <c r="D46" s="71"/>
      <c r="E46" s="25">
        <f>SUM(E44)</f>
        <v>9166</v>
      </c>
      <c r="G46" s="25">
        <v>15000</v>
      </c>
      <c r="I46" s="25">
        <f>SUM(I44)</f>
        <v>8500</v>
      </c>
      <c r="K46" s="25">
        <f>SUM(K44)</f>
        <v>12000</v>
      </c>
    </row>
    <row r="47" spans="2:11" ht="15">
      <c r="B47" s="77"/>
      <c r="C47" s="30"/>
      <c r="D47" s="71"/>
      <c r="E47" s="22"/>
      <c r="G47" s="22"/>
      <c r="I47" s="22"/>
      <c r="K47" s="22"/>
    </row>
    <row r="48" spans="2:11" ht="15">
      <c r="B48" s="77"/>
      <c r="C48" s="33" t="s">
        <v>39</v>
      </c>
      <c r="D48" s="20"/>
      <c r="E48" s="20"/>
      <c r="F48" s="20"/>
      <c r="G48" s="20"/>
      <c r="H48" s="21"/>
      <c r="I48" s="20"/>
      <c r="K48" s="20"/>
    </row>
    <row r="49" spans="2:11" ht="15">
      <c r="B49" s="78"/>
      <c r="C49" s="113" t="s">
        <v>95</v>
      </c>
      <c r="D49" s="22"/>
      <c r="E49" s="114">
        <v>24</v>
      </c>
      <c r="F49" s="114"/>
      <c r="G49" s="114">
        <v>500</v>
      </c>
      <c r="H49" s="114"/>
      <c r="I49" s="114">
        <v>800</v>
      </c>
      <c r="J49" s="114"/>
      <c r="K49" s="114">
        <v>1000</v>
      </c>
    </row>
    <row r="50" spans="2:11" ht="15">
      <c r="B50" s="78"/>
      <c r="C50" s="113" t="s">
        <v>83</v>
      </c>
      <c r="D50" s="22"/>
      <c r="E50" s="114">
        <v>2776</v>
      </c>
      <c r="F50" s="114"/>
      <c r="G50" s="114">
        <v>2700</v>
      </c>
      <c r="H50" s="114"/>
      <c r="I50" s="114">
        <v>2700</v>
      </c>
      <c r="J50" s="114"/>
      <c r="K50" s="114">
        <v>2800</v>
      </c>
    </row>
    <row r="51" spans="2:11" ht="15">
      <c r="B51" s="78"/>
      <c r="C51" s="113" t="s">
        <v>46</v>
      </c>
      <c r="D51" s="22"/>
      <c r="E51" s="114">
        <v>8168</v>
      </c>
      <c r="F51" s="114"/>
      <c r="G51" s="114">
        <v>8500</v>
      </c>
      <c r="H51" s="114"/>
      <c r="I51" s="114">
        <v>6500</v>
      </c>
      <c r="J51" s="114"/>
      <c r="K51" s="114">
        <v>8500</v>
      </c>
    </row>
    <row r="52" spans="2:11" ht="15">
      <c r="B52" s="78"/>
      <c r="C52" s="115" t="s">
        <v>80</v>
      </c>
      <c r="D52" s="22"/>
      <c r="E52" s="114">
        <v>15404</v>
      </c>
      <c r="F52" s="114"/>
      <c r="G52" s="114">
        <v>20000</v>
      </c>
      <c r="H52" s="114"/>
      <c r="I52" s="114">
        <v>14000</v>
      </c>
      <c r="J52" s="114"/>
      <c r="K52" s="114">
        <v>15000</v>
      </c>
    </row>
    <row r="53" spans="2:11" ht="15">
      <c r="B53" s="78"/>
      <c r="C53" s="115" t="s">
        <v>137</v>
      </c>
      <c r="D53" s="22"/>
      <c r="E53" s="114">
        <v>1284</v>
      </c>
      <c r="F53" s="114"/>
      <c r="G53" s="114">
        <v>3500</v>
      </c>
      <c r="H53" s="114"/>
      <c r="I53" s="114">
        <v>0</v>
      </c>
      <c r="J53" s="114"/>
      <c r="K53" s="114">
        <v>500</v>
      </c>
    </row>
    <row r="54" spans="2:11" ht="15">
      <c r="B54" s="79"/>
      <c r="C54" s="113" t="s">
        <v>12</v>
      </c>
      <c r="D54" s="22"/>
      <c r="E54" s="114">
        <v>1835</v>
      </c>
      <c r="F54" s="114"/>
      <c r="G54" s="114">
        <v>2500</v>
      </c>
      <c r="H54" s="114"/>
      <c r="I54" s="114">
        <v>2300</v>
      </c>
      <c r="J54" s="114"/>
      <c r="K54" s="114">
        <v>2500</v>
      </c>
    </row>
    <row r="55" spans="2:11" ht="15">
      <c r="B55" s="79"/>
      <c r="C55" s="113" t="s">
        <v>96</v>
      </c>
      <c r="D55" s="22"/>
      <c r="E55" s="114">
        <v>3239</v>
      </c>
      <c r="F55" s="116"/>
      <c r="G55" s="114">
        <v>5000</v>
      </c>
      <c r="H55" s="116"/>
      <c r="I55" s="114">
        <v>2900</v>
      </c>
      <c r="J55" s="116"/>
      <c r="K55" s="114">
        <v>3000</v>
      </c>
    </row>
    <row r="56" spans="2:11" ht="15">
      <c r="B56" s="78"/>
      <c r="C56" s="113" t="s">
        <v>42</v>
      </c>
      <c r="D56" s="22"/>
      <c r="E56" s="114">
        <v>1396</v>
      </c>
      <c r="F56" s="114"/>
      <c r="G56" s="114">
        <v>1500</v>
      </c>
      <c r="H56" s="114"/>
      <c r="I56" s="114">
        <v>1404</v>
      </c>
      <c r="J56" s="114"/>
      <c r="K56" s="114">
        <v>1500</v>
      </c>
    </row>
    <row r="57" spans="2:11" ht="15">
      <c r="B57" s="78"/>
      <c r="C57" s="113" t="s">
        <v>43</v>
      </c>
      <c r="D57" s="22"/>
      <c r="E57" s="114">
        <v>116</v>
      </c>
      <c r="F57" s="114"/>
      <c r="G57" s="114">
        <v>800</v>
      </c>
      <c r="H57" s="114"/>
      <c r="I57" s="114">
        <v>800</v>
      </c>
      <c r="J57" s="114"/>
      <c r="K57" s="114">
        <v>800</v>
      </c>
    </row>
    <row r="58" spans="2:11" ht="15">
      <c r="B58" s="78"/>
      <c r="C58" s="113" t="s">
        <v>81</v>
      </c>
      <c r="D58" s="22"/>
      <c r="E58" s="114">
        <v>500</v>
      </c>
      <c r="F58" s="114"/>
      <c r="G58" s="114">
        <v>550</v>
      </c>
      <c r="H58" s="114"/>
      <c r="I58" s="114">
        <v>500</v>
      </c>
      <c r="J58" s="114"/>
      <c r="K58" s="114">
        <v>500</v>
      </c>
    </row>
    <row r="59" spans="2:11" ht="15">
      <c r="B59" s="78"/>
      <c r="C59" s="113" t="s">
        <v>128</v>
      </c>
      <c r="D59" s="22"/>
      <c r="E59" s="114">
        <v>3875</v>
      </c>
      <c r="F59" s="114"/>
      <c r="G59" s="114">
        <v>4500</v>
      </c>
      <c r="H59" s="114"/>
      <c r="I59" s="114">
        <v>3000</v>
      </c>
      <c r="J59" s="114"/>
      <c r="K59" s="114">
        <v>3000</v>
      </c>
    </row>
    <row r="60" spans="2:11" ht="15">
      <c r="B60" s="78"/>
      <c r="C60" s="113" t="s">
        <v>227</v>
      </c>
      <c r="D60" s="22"/>
      <c r="E60" s="114">
        <v>0</v>
      </c>
      <c r="F60" s="114"/>
      <c r="G60" s="114">
        <v>0</v>
      </c>
      <c r="H60" s="114"/>
      <c r="I60" s="114">
        <v>3000</v>
      </c>
      <c r="J60" s="114"/>
      <c r="K60" s="114">
        <v>2500</v>
      </c>
    </row>
    <row r="61" spans="2:11" ht="15">
      <c r="B61" s="78"/>
      <c r="C61" s="116" t="s">
        <v>170</v>
      </c>
      <c r="D61" s="22"/>
      <c r="E61" s="114">
        <v>0</v>
      </c>
      <c r="F61" s="114"/>
      <c r="G61" s="114">
        <v>1000</v>
      </c>
      <c r="H61" s="114"/>
      <c r="I61" s="114">
        <v>0</v>
      </c>
      <c r="J61" s="114"/>
      <c r="K61" s="114">
        <v>500</v>
      </c>
    </row>
    <row r="62" spans="2:11" ht="15">
      <c r="B62" s="78"/>
      <c r="C62" s="113" t="s">
        <v>82</v>
      </c>
      <c r="D62" s="22"/>
      <c r="E62" s="114">
        <v>3898</v>
      </c>
      <c r="F62" s="114"/>
      <c r="G62" s="114">
        <v>4000</v>
      </c>
      <c r="H62" s="114"/>
      <c r="I62" s="114">
        <v>0</v>
      </c>
      <c r="J62" s="114"/>
      <c r="K62" s="114">
        <v>4000</v>
      </c>
    </row>
    <row r="63" spans="2:11" ht="15">
      <c r="B63" s="78"/>
      <c r="C63" s="117" t="s">
        <v>40</v>
      </c>
      <c r="D63" s="22"/>
      <c r="E63" s="114">
        <v>6504</v>
      </c>
      <c r="F63" s="114"/>
      <c r="G63" s="118">
        <v>8000</v>
      </c>
      <c r="H63" s="114"/>
      <c r="I63" s="114">
        <v>5000</v>
      </c>
      <c r="J63" s="114"/>
      <c r="K63" s="118">
        <v>8000</v>
      </c>
    </row>
    <row r="64" spans="2:11" ht="15">
      <c r="B64" s="78"/>
      <c r="C64" s="117" t="s">
        <v>41</v>
      </c>
      <c r="D64" s="22"/>
      <c r="E64" s="114">
        <v>7047</v>
      </c>
      <c r="F64" s="114"/>
      <c r="G64" s="118">
        <v>10000</v>
      </c>
      <c r="H64" s="114"/>
      <c r="I64" s="114">
        <v>5000</v>
      </c>
      <c r="J64" s="114"/>
      <c r="K64" s="118">
        <v>10000</v>
      </c>
    </row>
    <row r="65" spans="2:11" ht="15">
      <c r="B65" s="78"/>
      <c r="C65" s="113" t="s">
        <v>11</v>
      </c>
      <c r="D65" s="22"/>
      <c r="E65" s="114">
        <v>6328</v>
      </c>
      <c r="F65" s="114"/>
      <c r="G65" s="114">
        <v>10000</v>
      </c>
      <c r="H65" s="114"/>
      <c r="I65" s="114">
        <v>6500</v>
      </c>
      <c r="J65" s="114"/>
      <c r="K65" s="114">
        <v>8000</v>
      </c>
    </row>
    <row r="66" spans="2:11" ht="15">
      <c r="B66" s="78"/>
      <c r="C66" s="113" t="s">
        <v>135</v>
      </c>
      <c r="D66" s="22"/>
      <c r="E66" s="114">
        <v>0</v>
      </c>
      <c r="F66" s="114"/>
      <c r="G66" s="114">
        <v>100</v>
      </c>
      <c r="H66" s="114"/>
      <c r="I66" s="114">
        <v>0</v>
      </c>
      <c r="J66" s="114"/>
      <c r="K66" s="114">
        <v>100</v>
      </c>
    </row>
    <row r="67" spans="2:11" ht="15">
      <c r="B67" s="78"/>
      <c r="C67" s="117" t="s">
        <v>129</v>
      </c>
      <c r="D67" s="22"/>
      <c r="E67" s="114">
        <v>30710</v>
      </c>
      <c r="F67" s="114"/>
      <c r="G67" s="114">
        <v>30000</v>
      </c>
      <c r="H67" s="114"/>
      <c r="I67" s="114">
        <v>29000</v>
      </c>
      <c r="J67" s="114"/>
      <c r="K67" s="114">
        <v>30000</v>
      </c>
    </row>
    <row r="68" spans="2:11" ht="15">
      <c r="B68" s="77"/>
      <c r="C68" s="113" t="s">
        <v>130</v>
      </c>
      <c r="D68" s="22"/>
      <c r="E68" s="114">
        <v>47057</v>
      </c>
      <c r="F68" s="114"/>
      <c r="G68" s="114">
        <v>50000</v>
      </c>
      <c r="H68" s="114"/>
      <c r="I68" s="114">
        <v>27000</v>
      </c>
      <c r="J68" s="116"/>
      <c r="K68" s="114">
        <v>65000</v>
      </c>
    </row>
    <row r="69" spans="2:11" ht="15">
      <c r="B69" s="77"/>
      <c r="C69" s="113" t="s">
        <v>131</v>
      </c>
      <c r="D69" s="71"/>
      <c r="E69" s="114">
        <v>120204</v>
      </c>
      <c r="F69" s="114"/>
      <c r="G69" s="114">
        <v>120000</v>
      </c>
      <c r="H69" s="114"/>
      <c r="I69" s="114">
        <v>120000</v>
      </c>
      <c r="J69" s="116"/>
      <c r="K69" s="114">
        <v>120000</v>
      </c>
    </row>
    <row r="70" spans="2:11" ht="15">
      <c r="B70" s="77"/>
      <c r="C70" s="113" t="s">
        <v>132</v>
      </c>
      <c r="D70" s="71"/>
      <c r="E70" s="114">
        <v>1130</v>
      </c>
      <c r="F70" s="114"/>
      <c r="G70" s="114">
        <v>2000</v>
      </c>
      <c r="H70" s="114"/>
      <c r="I70" s="114">
        <v>3770</v>
      </c>
      <c r="J70" s="116"/>
      <c r="K70" s="114">
        <v>4000</v>
      </c>
    </row>
    <row r="71" spans="2:11" ht="15">
      <c r="B71" s="77"/>
      <c r="C71" s="113" t="s">
        <v>171</v>
      </c>
      <c r="D71" s="71"/>
      <c r="E71" s="114">
        <v>3920</v>
      </c>
      <c r="F71" s="114"/>
      <c r="G71" s="114">
        <v>7000</v>
      </c>
      <c r="H71" s="114"/>
      <c r="I71" s="114">
        <v>12300</v>
      </c>
      <c r="J71" s="116"/>
      <c r="K71" s="114">
        <v>10000</v>
      </c>
    </row>
    <row r="72" spans="2:11" ht="15">
      <c r="B72" s="77"/>
      <c r="C72" s="113" t="s">
        <v>45</v>
      </c>
      <c r="D72" s="23"/>
      <c r="E72" s="114">
        <v>55126</v>
      </c>
      <c r="F72" s="114"/>
      <c r="G72" s="114">
        <v>54000</v>
      </c>
      <c r="H72" s="114"/>
      <c r="I72" s="114">
        <v>53760</v>
      </c>
      <c r="J72" s="114"/>
      <c r="K72" s="114">
        <v>54000</v>
      </c>
    </row>
    <row r="73" spans="2:11" ht="15">
      <c r="B73" s="77"/>
      <c r="C73" s="113" t="s">
        <v>44</v>
      </c>
      <c r="D73" s="23"/>
      <c r="E73" s="114">
        <v>6832</v>
      </c>
      <c r="F73" s="114"/>
      <c r="G73" s="114">
        <v>8500</v>
      </c>
      <c r="H73" s="114"/>
      <c r="I73" s="114">
        <v>8200</v>
      </c>
      <c r="J73" s="114"/>
      <c r="K73" s="114">
        <v>8500</v>
      </c>
    </row>
    <row r="74" spans="2:11" ht="15">
      <c r="B74" s="77"/>
      <c r="C74" s="113" t="s">
        <v>133</v>
      </c>
      <c r="D74" s="23"/>
      <c r="E74" s="114">
        <v>0</v>
      </c>
      <c r="F74" s="114"/>
      <c r="G74" s="114">
        <v>500</v>
      </c>
      <c r="H74" s="114"/>
      <c r="I74" s="114">
        <v>0</v>
      </c>
      <c r="J74" s="114"/>
      <c r="K74" s="114">
        <v>500</v>
      </c>
    </row>
    <row r="75" spans="2:11" ht="15">
      <c r="B75" s="77"/>
      <c r="C75" s="113" t="s">
        <v>47</v>
      </c>
      <c r="D75" s="23"/>
      <c r="E75" s="114">
        <v>2400</v>
      </c>
      <c r="F75" s="114"/>
      <c r="G75" s="114">
        <v>3600</v>
      </c>
      <c r="H75" s="114"/>
      <c r="I75" s="114">
        <v>2400</v>
      </c>
      <c r="J75" s="116"/>
      <c r="K75" s="114">
        <v>2400</v>
      </c>
    </row>
    <row r="76" spans="2:11" ht="15" hidden="1">
      <c r="B76" s="77"/>
      <c r="C76" s="115" t="s">
        <v>58</v>
      </c>
      <c r="D76" s="23"/>
      <c r="E76" s="114"/>
      <c r="F76" s="114"/>
      <c r="G76" s="114"/>
      <c r="H76" s="114"/>
      <c r="I76" s="114"/>
      <c r="J76" s="114"/>
      <c r="K76" s="114"/>
    </row>
    <row r="77" spans="2:11" ht="15">
      <c r="B77" s="77"/>
      <c r="C77" s="116" t="s">
        <v>84</v>
      </c>
      <c r="D77" s="71"/>
      <c r="E77" s="114">
        <v>840</v>
      </c>
      <c r="F77" s="116"/>
      <c r="G77" s="114">
        <v>500</v>
      </c>
      <c r="H77" s="116"/>
      <c r="I77" s="114">
        <v>0</v>
      </c>
      <c r="J77" s="114"/>
      <c r="K77" s="114">
        <v>500</v>
      </c>
    </row>
    <row r="78" spans="2:11" ht="15">
      <c r="B78" s="77"/>
      <c r="C78" s="116" t="s">
        <v>134</v>
      </c>
      <c r="D78" s="22"/>
      <c r="E78" s="119">
        <v>21</v>
      </c>
      <c r="F78" s="114"/>
      <c r="G78" s="119">
        <v>100</v>
      </c>
      <c r="H78" s="114"/>
      <c r="I78" s="119">
        <v>0</v>
      </c>
      <c r="J78" s="114"/>
      <c r="K78" s="119">
        <v>100</v>
      </c>
    </row>
    <row r="79" spans="2:11" ht="15" hidden="1">
      <c r="B79" s="77"/>
      <c r="C79" s="116" t="s">
        <v>135</v>
      </c>
      <c r="D79" s="22"/>
      <c r="E79" s="114"/>
      <c r="F79" s="114"/>
      <c r="G79" s="114"/>
      <c r="H79" s="114"/>
      <c r="I79" s="114"/>
      <c r="J79" s="114"/>
      <c r="K79" s="114"/>
    </row>
    <row r="80" ht="15">
      <c r="B80" s="77"/>
    </row>
    <row r="81" spans="2:11" ht="15">
      <c r="B81" s="77"/>
      <c r="C81" s="116"/>
      <c r="D81" s="71"/>
      <c r="E81" s="22"/>
      <c r="G81" s="22"/>
      <c r="I81" s="22"/>
      <c r="K81" s="22"/>
    </row>
    <row r="82" spans="2:11" ht="15">
      <c r="B82" s="77"/>
      <c r="C82" s="120" t="s">
        <v>48</v>
      </c>
      <c r="D82" s="71"/>
      <c r="E82" s="25">
        <f>SUM(E49:E79)</f>
        <v>330634</v>
      </c>
      <c r="G82" s="25">
        <v>359350</v>
      </c>
      <c r="I82" s="25">
        <f>SUM(I49:I79)</f>
        <v>310834</v>
      </c>
      <c r="K82" s="25">
        <f>SUM(K49:K79)</f>
        <v>367200</v>
      </c>
    </row>
    <row r="83" spans="2:11" ht="15">
      <c r="B83" s="77"/>
      <c r="C83" s="20"/>
      <c r="D83" s="71"/>
      <c r="E83" s="22"/>
      <c r="F83" s="22"/>
      <c r="G83" s="22"/>
      <c r="H83" s="22"/>
      <c r="I83" s="22"/>
      <c r="K83" s="22"/>
    </row>
    <row r="84" spans="2:11" ht="15">
      <c r="B84" s="77"/>
      <c r="C84" s="112" t="s">
        <v>49</v>
      </c>
      <c r="D84" s="71"/>
      <c r="E84" s="20"/>
      <c r="F84" s="20"/>
      <c r="G84" s="20"/>
      <c r="H84" s="21"/>
      <c r="I84" s="20"/>
      <c r="K84" s="20"/>
    </row>
    <row r="85" spans="2:11" ht="15">
      <c r="B85" s="77"/>
      <c r="C85" s="20" t="s">
        <v>136</v>
      </c>
      <c r="D85" s="71"/>
      <c r="E85" s="114">
        <v>66539</v>
      </c>
      <c r="F85" s="20"/>
      <c r="G85" s="114">
        <v>30000</v>
      </c>
      <c r="H85" s="114"/>
      <c r="I85" s="114">
        <v>30000</v>
      </c>
      <c r="J85" s="114"/>
      <c r="K85" s="114">
        <v>70000</v>
      </c>
    </row>
    <row r="86" spans="2:11" ht="15">
      <c r="B86" s="77"/>
      <c r="C86" s="20" t="s">
        <v>97</v>
      </c>
      <c r="D86" s="71"/>
      <c r="E86" s="25">
        <v>2642</v>
      </c>
      <c r="G86" s="25">
        <v>5000</v>
      </c>
      <c r="I86" s="25">
        <v>4000</v>
      </c>
      <c r="K86" s="25">
        <v>25000</v>
      </c>
    </row>
    <row r="87" spans="2:11" ht="15">
      <c r="B87" s="77"/>
      <c r="C87" s="20"/>
      <c r="D87" s="71"/>
      <c r="E87" s="22"/>
      <c r="G87" s="22"/>
      <c r="I87" s="22"/>
      <c r="K87" s="22"/>
    </row>
    <row r="88" spans="2:11" ht="15">
      <c r="B88" s="77"/>
      <c r="C88" s="30" t="s">
        <v>106</v>
      </c>
      <c r="D88" s="71"/>
      <c r="E88" s="25">
        <f>SUM(E85:E86)</f>
        <v>69181</v>
      </c>
      <c r="G88" s="25">
        <v>35000</v>
      </c>
      <c r="I88" s="25">
        <f>SUM(I85:I86)</f>
        <v>34000</v>
      </c>
      <c r="K88" s="25">
        <f>SUM(K85:K86)</f>
        <v>95000</v>
      </c>
    </row>
    <row r="89" spans="2:11" ht="15">
      <c r="B89" s="77"/>
      <c r="C89" s="20"/>
      <c r="D89" s="20"/>
      <c r="E89" s="20"/>
      <c r="F89" s="20"/>
      <c r="G89" s="20"/>
      <c r="H89" s="20"/>
      <c r="I89" s="20"/>
      <c r="K89" s="20"/>
    </row>
    <row r="90" spans="2:11" ht="15">
      <c r="B90" s="77"/>
      <c r="C90" s="112" t="s">
        <v>50</v>
      </c>
      <c r="D90" s="112"/>
      <c r="E90" s="20"/>
      <c r="F90" s="20"/>
      <c r="G90" s="20"/>
      <c r="H90" s="21"/>
      <c r="I90" s="20"/>
      <c r="K90" s="20"/>
    </row>
    <row r="91" spans="2:11" ht="15">
      <c r="B91" s="77"/>
      <c r="C91" s="23" t="s">
        <v>223</v>
      </c>
      <c r="D91" s="24"/>
      <c r="E91" s="24">
        <v>18125</v>
      </c>
      <c r="F91" s="24"/>
      <c r="G91" s="24">
        <v>7500</v>
      </c>
      <c r="H91" s="22"/>
      <c r="I91" s="24">
        <v>7900</v>
      </c>
      <c r="K91" s="24">
        <v>10000</v>
      </c>
    </row>
    <row r="92" spans="2:11" ht="15">
      <c r="B92" s="77"/>
      <c r="C92" s="20" t="s">
        <v>98</v>
      </c>
      <c r="D92" s="22"/>
      <c r="E92" s="25">
        <v>11897</v>
      </c>
      <c r="F92" s="22"/>
      <c r="G92" s="25">
        <v>15000</v>
      </c>
      <c r="H92" s="22"/>
      <c r="I92" s="25">
        <v>5500</v>
      </c>
      <c r="K92" s="25">
        <v>10000</v>
      </c>
    </row>
    <row r="93" spans="2:11" ht="15" hidden="1">
      <c r="B93" s="77"/>
      <c r="C93" s="20"/>
      <c r="D93" s="22"/>
      <c r="E93" s="25"/>
      <c r="G93" s="25"/>
      <c r="I93" s="25"/>
      <c r="K93" s="25"/>
    </row>
    <row r="94" spans="2:4" ht="15">
      <c r="B94" s="77"/>
      <c r="C94" s="20"/>
      <c r="D94" s="22"/>
    </row>
    <row r="95" spans="2:11" ht="15">
      <c r="B95" s="77"/>
      <c r="C95" s="30" t="s">
        <v>107</v>
      </c>
      <c r="D95" s="22"/>
      <c r="E95" s="25">
        <f>SUM(E91:E93)</f>
        <v>30022</v>
      </c>
      <c r="G95" s="25">
        <v>22500</v>
      </c>
      <c r="I95" s="25">
        <f>SUM(I91:I93)</f>
        <v>13400</v>
      </c>
      <c r="K95" s="25">
        <f>SUM(K91:K93)</f>
        <v>20000</v>
      </c>
    </row>
    <row r="96" spans="2:11" ht="15">
      <c r="B96" s="77"/>
      <c r="C96" s="20"/>
      <c r="D96" s="20"/>
      <c r="E96" s="20"/>
      <c r="G96" s="20"/>
      <c r="I96" s="20"/>
      <c r="K96" s="20"/>
    </row>
    <row r="97" spans="2:11" ht="15.75" thickBot="1">
      <c r="B97" s="77"/>
      <c r="C97" s="30" t="s">
        <v>24</v>
      </c>
      <c r="D97" s="14"/>
      <c r="E97" s="27">
        <f>SUM(E41,E46,E82,E88,E95)</f>
        <v>946144</v>
      </c>
      <c r="G97" s="27">
        <v>1251250</v>
      </c>
      <c r="I97" s="27">
        <f>SUM(I41,I46,I82,I88,I95)</f>
        <v>928602</v>
      </c>
      <c r="K97" s="27">
        <f>SUM(K41,K46,K82,K88,K95)</f>
        <v>1220350</v>
      </c>
    </row>
    <row r="98" ht="13.5" thickTop="1"/>
    <row r="101" spans="5:6" ht="12.75">
      <c r="E101" s="81"/>
      <c r="F101" s="81"/>
    </row>
  </sheetData>
  <sheetProtection/>
  <mergeCells count="6">
    <mergeCell ref="A1:A4"/>
    <mergeCell ref="C1:K1"/>
    <mergeCell ref="C2:K2"/>
    <mergeCell ref="A6:A7"/>
    <mergeCell ref="A8:A20"/>
    <mergeCell ref="C10:D10"/>
  </mergeCells>
  <hyperlinks>
    <hyperlink ref="C2" r:id="rId1" display="www.hcrma.net"/>
  </hyperlinks>
  <printOptions/>
  <pageMargins left="0.7" right="0.7" top="0.75" bottom="0.75" header="0.3" footer="0.3"/>
  <pageSetup horizontalDpi="600" verticalDpi="600" orientation="portrait" paperSize="226" scale="78" r:id="rId3"/>
  <headerFooter>
    <oddFooter>&amp;C&amp;"-,Regular"&amp;12- 18 -</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N102"/>
  <sheetViews>
    <sheetView workbookViewId="0" topLeftCell="A1">
      <selection activeCell="A1" sqref="A1:A4"/>
    </sheetView>
  </sheetViews>
  <sheetFormatPr defaultColWidth="9.00390625" defaultRowHeight="12.75"/>
  <cols>
    <col min="1" max="1" width="22.25390625" style="0" customWidth="1"/>
    <col min="2" max="2" width="1.75390625" style="0" customWidth="1"/>
    <col min="3" max="3" width="29.25390625" style="0" customWidth="1"/>
    <col min="4" max="4" width="1.75390625" style="0" customWidth="1"/>
    <col min="5" max="5" width="15.75390625" style="0" customWidth="1"/>
    <col min="6" max="6" width="1.25" style="0" customWidth="1"/>
    <col min="7" max="7" width="13.25390625" style="0" customWidth="1"/>
    <col min="8" max="8" width="1.25" style="0" customWidth="1"/>
    <col min="9" max="9" width="15.75390625" style="0" customWidth="1"/>
    <col min="10" max="10" width="1.25" style="0" customWidth="1"/>
    <col min="11" max="11" width="15.75390625" style="0" customWidth="1"/>
    <col min="12" max="12" width="2.625" style="0" customWidth="1"/>
  </cols>
  <sheetData>
    <row r="1" spans="1:11" ht="23.25">
      <c r="A1" s="287"/>
      <c r="B1" s="51"/>
      <c r="C1" s="289" t="s">
        <v>89</v>
      </c>
      <c r="D1" s="289"/>
      <c r="E1" s="289"/>
      <c r="F1" s="289"/>
      <c r="G1" s="289"/>
      <c r="H1" s="289"/>
      <c r="I1" s="289"/>
      <c r="J1" s="289"/>
      <c r="K1" s="289"/>
    </row>
    <row r="2" spans="1:11" ht="15">
      <c r="A2" s="287"/>
      <c r="B2" s="51"/>
      <c r="C2" s="290" t="s">
        <v>72</v>
      </c>
      <c r="D2" s="291"/>
      <c r="E2" s="291"/>
      <c r="F2" s="291"/>
      <c r="G2" s="291"/>
      <c r="H2" s="291"/>
      <c r="I2" s="291"/>
      <c r="J2" s="291"/>
      <c r="K2" s="291"/>
    </row>
    <row r="3" spans="1:11" ht="15">
      <c r="A3" s="287"/>
      <c r="B3" s="51"/>
      <c r="C3" s="51"/>
      <c r="D3" s="51"/>
      <c r="E3" s="52"/>
      <c r="F3" s="52"/>
      <c r="G3" s="53"/>
      <c r="H3" s="53"/>
      <c r="I3" s="53"/>
      <c r="J3" s="54"/>
      <c r="K3" s="54"/>
    </row>
    <row r="4" spans="1:11" ht="15.75" thickBot="1">
      <c r="A4" s="288"/>
      <c r="B4" s="55"/>
      <c r="C4" s="55"/>
      <c r="D4" s="55"/>
      <c r="E4" s="55"/>
      <c r="F4" s="55"/>
      <c r="G4" s="56"/>
      <c r="H4" s="56"/>
      <c r="I4" s="56"/>
      <c r="J4" s="56"/>
      <c r="K4" s="56"/>
    </row>
    <row r="5" spans="1:11" ht="15">
      <c r="A5" s="57"/>
      <c r="B5" s="58"/>
      <c r="C5" s="51"/>
      <c r="D5" s="51"/>
      <c r="E5" s="51"/>
      <c r="F5" s="51"/>
      <c r="G5" s="59"/>
      <c r="H5" s="59"/>
      <c r="I5" s="59"/>
      <c r="J5" s="59"/>
      <c r="K5" s="59"/>
    </row>
    <row r="6" spans="1:11" ht="16.5">
      <c r="A6" s="292" t="s">
        <v>73</v>
      </c>
      <c r="B6" s="60"/>
      <c r="C6" s="61" t="s">
        <v>74</v>
      </c>
      <c r="D6" s="62"/>
      <c r="E6" s="63"/>
      <c r="F6" s="63"/>
      <c r="G6" s="63"/>
      <c r="H6" s="63"/>
      <c r="I6" s="63"/>
      <c r="J6" s="62"/>
      <c r="K6" s="63"/>
    </row>
    <row r="7" spans="1:11" ht="22.5" customHeight="1">
      <c r="A7" s="292"/>
      <c r="B7" s="64"/>
      <c r="C7" s="65"/>
      <c r="D7" s="66"/>
      <c r="E7" s="170" t="s">
        <v>0</v>
      </c>
      <c r="F7" s="68"/>
      <c r="G7" s="68" t="s">
        <v>1</v>
      </c>
      <c r="H7" s="68"/>
      <c r="I7" s="68" t="s">
        <v>2</v>
      </c>
      <c r="J7" s="67"/>
      <c r="K7" s="68" t="s">
        <v>1</v>
      </c>
    </row>
    <row r="8" spans="1:11" ht="15">
      <c r="A8" s="293" t="s">
        <v>75</v>
      </c>
      <c r="B8" s="64"/>
      <c r="C8" s="65" t="s">
        <v>76</v>
      </c>
      <c r="D8" s="69"/>
      <c r="E8" s="171">
        <v>2019</v>
      </c>
      <c r="F8" s="70"/>
      <c r="G8" s="70" t="s">
        <v>209</v>
      </c>
      <c r="H8" s="70"/>
      <c r="I8" s="70" t="s">
        <v>209</v>
      </c>
      <c r="J8" s="70"/>
      <c r="K8" s="70" t="s">
        <v>220</v>
      </c>
    </row>
    <row r="9" spans="1:11" ht="13.5">
      <c r="A9" s="293"/>
      <c r="B9" s="71"/>
      <c r="C9" s="72"/>
      <c r="D9" s="72"/>
      <c r="E9" s="72"/>
      <c r="F9" s="72"/>
      <c r="G9" s="72"/>
      <c r="H9" s="72"/>
      <c r="I9" s="72"/>
      <c r="J9" s="72"/>
      <c r="K9" s="72"/>
    </row>
    <row r="10" spans="1:11" ht="12.75">
      <c r="A10" s="293"/>
      <c r="B10" s="71"/>
      <c r="C10" s="295" t="s">
        <v>37</v>
      </c>
      <c r="D10" s="295"/>
      <c r="E10" s="20"/>
      <c r="F10" s="20"/>
      <c r="G10" s="20"/>
      <c r="H10" s="20"/>
      <c r="I10" s="20"/>
      <c r="J10" s="20"/>
      <c r="K10" s="20"/>
    </row>
    <row r="11" spans="1:11" ht="12.75">
      <c r="A11" s="293"/>
      <c r="B11" s="71"/>
      <c r="C11" s="30" t="s">
        <v>28</v>
      </c>
      <c r="D11" s="2"/>
      <c r="E11" s="2"/>
      <c r="F11" s="2"/>
      <c r="G11" s="166"/>
      <c r="H11" s="2"/>
      <c r="I11" s="2"/>
      <c r="J11" s="2"/>
      <c r="K11" s="2"/>
    </row>
    <row r="12" spans="1:11" ht="12.75">
      <c r="A12" s="293"/>
      <c r="B12" s="71"/>
      <c r="C12" s="20" t="s">
        <v>78</v>
      </c>
      <c r="D12" s="14"/>
      <c r="E12" s="173">
        <v>130527</v>
      </c>
      <c r="G12" s="173">
        <v>130000</v>
      </c>
      <c r="H12" s="14"/>
      <c r="I12" s="173">
        <v>134772</v>
      </c>
      <c r="J12" s="14"/>
      <c r="K12" s="173">
        <v>134970</v>
      </c>
    </row>
    <row r="13" spans="1:11" ht="12.75" hidden="1">
      <c r="A13" s="293"/>
      <c r="B13" s="71"/>
      <c r="C13" s="20"/>
      <c r="D13" s="22"/>
      <c r="E13" s="22"/>
      <c r="G13" s="22"/>
      <c r="H13" s="22"/>
      <c r="I13" s="22"/>
      <c r="K13" s="22"/>
    </row>
    <row r="14" spans="1:11" ht="12.75" hidden="1">
      <c r="A14" s="293"/>
      <c r="B14" s="71"/>
      <c r="C14" s="20"/>
      <c r="D14" s="22"/>
      <c r="E14" s="22"/>
      <c r="G14" s="22"/>
      <c r="H14" s="22"/>
      <c r="I14" s="22"/>
      <c r="K14" s="22"/>
    </row>
    <row r="15" spans="1:11" ht="12.75" hidden="1">
      <c r="A15" s="293"/>
      <c r="B15" s="71"/>
      <c r="C15" s="20"/>
      <c r="D15" s="22"/>
      <c r="E15" s="22"/>
      <c r="G15" s="22"/>
      <c r="H15" s="22"/>
      <c r="I15" s="22"/>
      <c r="K15" s="22"/>
    </row>
    <row r="16" spans="1:11" ht="12.75">
      <c r="A16" s="293"/>
      <c r="B16" s="71"/>
      <c r="C16" s="20"/>
      <c r="D16" s="22"/>
      <c r="E16" s="22"/>
      <c r="F16" s="172"/>
      <c r="G16" s="22"/>
      <c r="H16" s="22"/>
      <c r="I16" s="22"/>
      <c r="J16" s="172"/>
      <c r="K16" s="22"/>
    </row>
    <row r="17" spans="1:11" ht="12.75" hidden="1">
      <c r="A17" s="293"/>
      <c r="B17" s="71"/>
      <c r="C17" s="20"/>
      <c r="D17" s="71"/>
      <c r="G17" s="22"/>
      <c r="H17" s="22"/>
      <c r="I17" s="22"/>
      <c r="K17" s="22"/>
    </row>
    <row r="18" spans="1:11" ht="12.75">
      <c r="A18" s="293"/>
      <c r="B18" s="71"/>
      <c r="C18" s="30" t="s">
        <v>30</v>
      </c>
      <c r="D18" s="71"/>
      <c r="E18" s="25">
        <f>SUM(E12:E17)</f>
        <v>130527</v>
      </c>
      <c r="G18" s="25">
        <v>130000</v>
      </c>
      <c r="H18" s="22"/>
      <c r="I18" s="25">
        <f>SUM(I12:I17)</f>
        <v>134772</v>
      </c>
      <c r="K18" s="25">
        <f>SUM(K12:K17)</f>
        <v>134970</v>
      </c>
    </row>
    <row r="19" spans="1:11" ht="12.75">
      <c r="A19" s="293"/>
      <c r="B19" s="71"/>
      <c r="C19" s="20"/>
      <c r="D19" s="14"/>
      <c r="G19" s="14"/>
      <c r="H19" s="14"/>
      <c r="I19" s="14"/>
      <c r="J19" s="14"/>
      <c r="K19" s="14"/>
    </row>
    <row r="20" spans="1:11" ht="12.75">
      <c r="A20" s="293"/>
      <c r="B20" s="71"/>
      <c r="C20" s="30" t="s">
        <v>31</v>
      </c>
      <c r="D20" s="2"/>
      <c r="G20" s="2"/>
      <c r="H20" s="2"/>
      <c r="I20" s="2"/>
      <c r="J20" s="2"/>
      <c r="K20" s="2"/>
    </row>
    <row r="21" spans="1:11" ht="12.75">
      <c r="A21" s="293"/>
      <c r="B21" s="71"/>
      <c r="C21" s="20" t="s">
        <v>100</v>
      </c>
      <c r="D21" s="22"/>
      <c r="E21" s="22">
        <v>0</v>
      </c>
      <c r="G21" s="22">
        <v>65000</v>
      </c>
      <c r="H21" s="22"/>
      <c r="I21" s="22">
        <v>0</v>
      </c>
      <c r="J21" s="22"/>
      <c r="K21" s="22">
        <v>65000</v>
      </c>
    </row>
    <row r="22" spans="1:11" ht="12.75">
      <c r="A22" s="293"/>
      <c r="B22" s="71"/>
      <c r="C22" s="20" t="s">
        <v>87</v>
      </c>
      <c r="D22" s="22"/>
      <c r="E22" s="22">
        <v>0</v>
      </c>
      <c r="G22" s="22">
        <v>220000</v>
      </c>
      <c r="H22" s="22"/>
      <c r="I22" s="22">
        <v>0</v>
      </c>
      <c r="J22" s="22"/>
      <c r="K22" s="22">
        <v>220000</v>
      </c>
    </row>
    <row r="23" spans="1:11" ht="12.75">
      <c r="A23" s="293"/>
      <c r="B23" s="71"/>
      <c r="C23" s="20" t="s">
        <v>88</v>
      </c>
      <c r="D23" s="71"/>
      <c r="E23" s="22">
        <v>44664</v>
      </c>
      <c r="G23" s="22">
        <v>44000</v>
      </c>
      <c r="H23" s="22"/>
      <c r="I23" s="22">
        <v>45500</v>
      </c>
      <c r="J23" s="22"/>
      <c r="K23" s="22">
        <v>45566</v>
      </c>
    </row>
    <row r="24" spans="1:11" ht="12.75">
      <c r="A24" s="293"/>
      <c r="B24" s="71"/>
      <c r="C24" s="20" t="s">
        <v>85</v>
      </c>
      <c r="D24" s="71"/>
      <c r="E24" s="22">
        <v>38346</v>
      </c>
      <c r="G24" s="22">
        <v>0</v>
      </c>
      <c r="H24" s="22"/>
      <c r="I24" s="22">
        <v>0</v>
      </c>
      <c r="J24" s="22"/>
      <c r="K24" s="22">
        <v>0</v>
      </c>
    </row>
    <row r="25" spans="1:11" ht="12.75">
      <c r="A25" s="293"/>
      <c r="B25" s="71"/>
      <c r="C25" s="20" t="s">
        <v>86</v>
      </c>
      <c r="D25" s="71"/>
      <c r="E25" s="22">
        <v>0</v>
      </c>
      <c r="G25" s="22">
        <v>31000</v>
      </c>
      <c r="H25" s="22"/>
      <c r="I25" s="22">
        <v>0</v>
      </c>
      <c r="J25" s="22"/>
      <c r="K25" s="22">
        <v>31000</v>
      </c>
    </row>
    <row r="26" spans="1:11" ht="12.75">
      <c r="A26" s="293"/>
      <c r="B26" s="71"/>
      <c r="C26" s="20" t="s">
        <v>90</v>
      </c>
      <c r="D26" s="22"/>
      <c r="E26" s="25">
        <v>0</v>
      </c>
      <c r="G26" s="25">
        <v>27200</v>
      </c>
      <c r="H26" s="22"/>
      <c r="I26" s="25">
        <v>0</v>
      </c>
      <c r="J26" s="22"/>
      <c r="K26" s="25">
        <v>27992</v>
      </c>
    </row>
    <row r="27" spans="1:11" ht="15">
      <c r="A27" s="111"/>
      <c r="B27" s="73"/>
      <c r="C27" s="20"/>
      <c r="D27" s="71"/>
      <c r="G27" s="22"/>
      <c r="H27" s="22"/>
      <c r="I27" s="22"/>
      <c r="J27" s="22"/>
      <c r="K27" s="22"/>
    </row>
    <row r="28" spans="1:11" ht="15">
      <c r="A28" s="165"/>
      <c r="B28" s="73"/>
      <c r="C28" s="30" t="s">
        <v>110</v>
      </c>
      <c r="D28" s="71"/>
      <c r="E28" s="25">
        <f>SUM(E21:E27)</f>
        <v>83010</v>
      </c>
      <c r="G28" s="25">
        <v>387200</v>
      </c>
      <c r="H28" s="22"/>
      <c r="I28" s="25">
        <f>SUM(I21:I27)</f>
        <v>45500</v>
      </c>
      <c r="J28" s="22"/>
      <c r="K28" s="25">
        <f>SUM(K21:K27)</f>
        <v>389558</v>
      </c>
    </row>
    <row r="29" spans="2:11" ht="12" customHeight="1">
      <c r="B29" s="73"/>
      <c r="C29" s="20"/>
      <c r="D29" s="22"/>
      <c r="G29" s="22"/>
      <c r="H29" s="22"/>
      <c r="I29" s="22"/>
      <c r="J29" s="22"/>
      <c r="K29" s="22"/>
    </row>
    <row r="30" spans="2:11" ht="15">
      <c r="B30" s="73"/>
      <c r="C30" s="30" t="s">
        <v>33</v>
      </c>
      <c r="D30" s="22"/>
      <c r="G30" s="22"/>
      <c r="H30" s="22"/>
      <c r="I30" s="22"/>
      <c r="J30" s="22"/>
      <c r="K30" s="22"/>
    </row>
    <row r="31" spans="2:11" ht="15">
      <c r="B31" s="73"/>
      <c r="C31" s="20" t="s">
        <v>7</v>
      </c>
      <c r="D31" s="22"/>
      <c r="E31" s="22">
        <v>0</v>
      </c>
      <c r="G31" s="22">
        <v>500</v>
      </c>
      <c r="H31" s="22"/>
      <c r="I31" s="22">
        <v>0</v>
      </c>
      <c r="J31" s="22"/>
      <c r="K31" s="22">
        <v>10500</v>
      </c>
    </row>
    <row r="32" spans="2:11" ht="15">
      <c r="B32" s="73"/>
      <c r="C32" s="20" t="s">
        <v>8</v>
      </c>
      <c r="D32" s="22"/>
      <c r="E32" s="22">
        <v>7200</v>
      </c>
      <c r="G32" s="22">
        <v>43200</v>
      </c>
      <c r="H32" s="22"/>
      <c r="I32" s="22">
        <v>7200</v>
      </c>
      <c r="J32" s="22"/>
      <c r="K32" s="22">
        <v>43200</v>
      </c>
    </row>
    <row r="33" spans="2:11" ht="15">
      <c r="B33" s="73"/>
      <c r="C33" s="20" t="s">
        <v>9</v>
      </c>
      <c r="D33" s="22"/>
      <c r="E33" s="25">
        <v>3184</v>
      </c>
      <c r="G33" s="25">
        <v>9600</v>
      </c>
      <c r="H33" s="22"/>
      <c r="I33" s="25">
        <v>2400</v>
      </c>
      <c r="K33" s="25">
        <v>9600</v>
      </c>
    </row>
    <row r="34" spans="2:11" ht="15">
      <c r="B34" s="73"/>
      <c r="C34" s="20"/>
      <c r="D34" s="71"/>
      <c r="G34" s="22"/>
      <c r="H34" s="22"/>
      <c r="I34" s="22"/>
      <c r="K34" s="22"/>
    </row>
    <row r="35" spans="2:11" ht="15">
      <c r="B35" s="73"/>
      <c r="C35" s="30" t="s">
        <v>34</v>
      </c>
      <c r="D35" s="71"/>
      <c r="E35" s="25">
        <f>SUM(E31:E33)</f>
        <v>10384</v>
      </c>
      <c r="G35" s="25">
        <v>53300</v>
      </c>
      <c r="H35" s="22"/>
      <c r="I35" s="25">
        <f>SUM(I31:I33)</f>
        <v>9600</v>
      </c>
      <c r="J35" s="22"/>
      <c r="K35" s="25">
        <f>SUM(K31:K33)</f>
        <v>63300</v>
      </c>
    </row>
    <row r="36" spans="2:11" ht="15">
      <c r="B36" s="73"/>
      <c r="C36" s="30"/>
      <c r="D36" s="22"/>
      <c r="G36" s="22"/>
      <c r="H36" s="22"/>
      <c r="I36" s="22"/>
      <c r="J36" s="22"/>
      <c r="K36" s="22"/>
    </row>
    <row r="37" spans="2:11" ht="15">
      <c r="B37" s="73"/>
      <c r="C37" s="30" t="s">
        <v>35</v>
      </c>
      <c r="D37" s="22"/>
      <c r="E37" s="22">
        <f>SUM(E18,E28,E35)</f>
        <v>223921</v>
      </c>
      <c r="G37" s="22">
        <v>570500</v>
      </c>
      <c r="H37" s="22"/>
      <c r="I37" s="22">
        <f>SUM(I18,I28,I35)</f>
        <v>189872</v>
      </c>
      <c r="J37" s="22"/>
      <c r="K37" s="22">
        <f>SUM(K18,K28,K35)</f>
        <v>587828</v>
      </c>
    </row>
    <row r="38" spans="2:14" ht="15">
      <c r="B38" s="73"/>
      <c r="C38" s="30"/>
      <c r="D38" s="22"/>
      <c r="E38" s="22"/>
      <c r="G38" s="22"/>
      <c r="H38" s="22"/>
      <c r="I38" s="22"/>
      <c r="J38" s="22"/>
      <c r="K38" s="22"/>
      <c r="M38" s="168" t="s">
        <v>224</v>
      </c>
      <c r="N38" s="168" t="s">
        <v>1</v>
      </c>
    </row>
    <row r="39" spans="2:14" ht="15">
      <c r="B39" s="73"/>
      <c r="C39" s="30" t="s">
        <v>125</v>
      </c>
      <c r="D39" s="22"/>
      <c r="G39" s="22"/>
      <c r="H39" s="22"/>
      <c r="I39" s="22"/>
      <c r="J39" s="22"/>
      <c r="K39" s="22"/>
      <c r="M39" s="168">
        <v>2020</v>
      </c>
      <c r="N39" s="168">
        <v>2021</v>
      </c>
    </row>
    <row r="40" spans="2:11" ht="15">
      <c r="B40" s="73"/>
      <c r="C40" s="20" t="s">
        <v>91</v>
      </c>
      <c r="D40" s="22"/>
      <c r="E40" s="22">
        <v>16293</v>
      </c>
      <c r="G40" s="22">
        <v>43600</v>
      </c>
      <c r="H40" s="22"/>
      <c r="I40" s="22">
        <v>13800</v>
      </c>
      <c r="J40" s="22"/>
      <c r="K40" s="22">
        <v>44968</v>
      </c>
    </row>
    <row r="41" spans="2:14" ht="15">
      <c r="B41" s="73"/>
      <c r="C41" s="20" t="s">
        <v>92</v>
      </c>
      <c r="D41" s="22"/>
      <c r="E41" s="22">
        <v>21287</v>
      </c>
      <c r="G41" s="22">
        <v>24900</v>
      </c>
      <c r="H41" s="22"/>
      <c r="I41" s="22">
        <v>17800</v>
      </c>
      <c r="J41" s="22"/>
      <c r="K41" s="22">
        <v>25000</v>
      </c>
      <c r="M41" s="169"/>
      <c r="N41" s="169"/>
    </row>
    <row r="42" spans="2:14" ht="15">
      <c r="B42" s="73"/>
      <c r="C42" s="20" t="s">
        <v>93</v>
      </c>
      <c r="D42" s="22"/>
      <c r="E42" s="22">
        <v>17958</v>
      </c>
      <c r="G42" s="22">
        <v>45700</v>
      </c>
      <c r="H42" s="22"/>
      <c r="I42" s="22">
        <v>15200</v>
      </c>
      <c r="K42" s="22">
        <v>44968</v>
      </c>
      <c r="M42" s="169">
        <f>SUM(I40:I42)</f>
        <v>46800</v>
      </c>
      <c r="N42" s="169">
        <f>SUM(K40:K42)</f>
        <v>114936</v>
      </c>
    </row>
    <row r="43" spans="2:11" ht="15">
      <c r="B43" s="73"/>
      <c r="C43" s="20" t="s">
        <v>36</v>
      </c>
      <c r="D43" s="71"/>
      <c r="E43" s="25">
        <v>5325</v>
      </c>
      <c r="G43" s="25">
        <v>15600</v>
      </c>
      <c r="H43" s="22"/>
      <c r="I43" s="25">
        <v>3900</v>
      </c>
      <c r="K43" s="25">
        <v>15600</v>
      </c>
    </row>
    <row r="44" spans="2:11" ht="15">
      <c r="B44" s="73"/>
      <c r="C44" s="20"/>
      <c r="D44" s="71"/>
      <c r="G44" s="22"/>
      <c r="H44" s="22"/>
      <c r="I44" s="22"/>
      <c r="K44" s="22"/>
    </row>
    <row r="45" spans="2:11" ht="15">
      <c r="B45" s="73"/>
      <c r="C45" s="30" t="s">
        <v>94</v>
      </c>
      <c r="D45" s="71"/>
      <c r="E45" s="25">
        <f>SUM(E37:E43)</f>
        <v>284784</v>
      </c>
      <c r="G45" s="25">
        <v>700300</v>
      </c>
      <c r="H45" s="22"/>
      <c r="I45" s="25">
        <f>SUM(I37:I43)</f>
        <v>240572</v>
      </c>
      <c r="K45" s="25">
        <f>SUM(K37:K43)</f>
        <v>718364</v>
      </c>
    </row>
    <row r="46" spans="2:11" ht="15">
      <c r="B46" s="73"/>
      <c r="C46" s="31"/>
      <c r="D46" s="20"/>
      <c r="G46" s="20"/>
      <c r="H46" s="20"/>
      <c r="I46" s="20"/>
      <c r="J46" s="20"/>
      <c r="K46" s="20"/>
    </row>
    <row r="47" spans="2:11" ht="15">
      <c r="B47" s="73"/>
      <c r="C47" s="32" t="s">
        <v>38</v>
      </c>
      <c r="D47" s="29"/>
      <c r="G47" s="20"/>
      <c r="H47" s="20"/>
      <c r="I47" s="20"/>
      <c r="J47" s="20"/>
      <c r="K47" s="20"/>
    </row>
    <row r="48" spans="2:11" ht="15">
      <c r="B48" s="73"/>
      <c r="C48" s="20" t="s">
        <v>10</v>
      </c>
      <c r="D48" s="29"/>
      <c r="E48" s="22">
        <v>215</v>
      </c>
      <c r="G48" s="22">
        <v>1500</v>
      </c>
      <c r="H48" s="22"/>
      <c r="I48" s="22">
        <v>500</v>
      </c>
      <c r="J48" s="20"/>
      <c r="K48" s="22">
        <v>1500</v>
      </c>
    </row>
    <row r="49" spans="2:11" ht="15">
      <c r="B49" s="73"/>
      <c r="C49" s="20" t="s">
        <v>101</v>
      </c>
      <c r="D49" s="71"/>
      <c r="E49" s="25">
        <v>570</v>
      </c>
      <c r="G49" s="25">
        <v>10000</v>
      </c>
      <c r="H49" s="22"/>
      <c r="I49" s="25">
        <v>0</v>
      </c>
      <c r="K49" s="25">
        <v>5000</v>
      </c>
    </row>
    <row r="50" spans="2:11" ht="15">
      <c r="B50" s="73"/>
      <c r="C50" s="20"/>
      <c r="D50" s="71"/>
      <c r="G50" s="22"/>
      <c r="H50" s="22"/>
      <c r="I50" s="22"/>
      <c r="J50" s="22"/>
      <c r="K50" s="22"/>
    </row>
    <row r="51" spans="2:11" ht="15">
      <c r="B51" s="77"/>
      <c r="C51" s="30" t="s">
        <v>102</v>
      </c>
      <c r="D51" s="71"/>
      <c r="E51" s="25">
        <f>SUM(E48:E50)</f>
        <v>785</v>
      </c>
      <c r="G51" s="25">
        <v>11500</v>
      </c>
      <c r="H51" s="22"/>
      <c r="I51" s="25">
        <f>SUM(I48:I50)</f>
        <v>500</v>
      </c>
      <c r="J51" s="22"/>
      <c r="K51" s="25">
        <f>SUM(K48:K50)</f>
        <v>6500</v>
      </c>
    </row>
    <row r="52" spans="2:11" ht="12" customHeight="1">
      <c r="B52" s="77"/>
      <c r="C52" s="20"/>
      <c r="D52" s="71"/>
      <c r="G52" s="22"/>
      <c r="H52" s="22"/>
      <c r="I52" s="22"/>
      <c r="J52" s="22"/>
      <c r="K52" s="22"/>
    </row>
    <row r="53" spans="2:11" ht="15">
      <c r="B53" s="77"/>
      <c r="C53" s="33" t="s">
        <v>39</v>
      </c>
      <c r="D53" s="20"/>
      <c r="G53" s="20"/>
      <c r="H53" s="20"/>
      <c r="I53" s="20"/>
      <c r="J53" s="20"/>
      <c r="K53" s="20"/>
    </row>
    <row r="54" spans="2:11" ht="15">
      <c r="B54" s="77"/>
      <c r="C54" s="23" t="s">
        <v>95</v>
      </c>
      <c r="D54" s="22"/>
      <c r="E54" s="22">
        <v>839</v>
      </c>
      <c r="G54" s="22">
        <v>0</v>
      </c>
      <c r="H54" s="22"/>
      <c r="I54" s="22">
        <v>0</v>
      </c>
      <c r="J54" s="22"/>
      <c r="K54" s="22">
        <v>0</v>
      </c>
    </row>
    <row r="55" spans="2:11" ht="15">
      <c r="B55" s="77"/>
      <c r="C55" s="23" t="s">
        <v>83</v>
      </c>
      <c r="D55" s="22"/>
      <c r="E55" s="22">
        <v>711</v>
      </c>
      <c r="G55" s="22">
        <v>0</v>
      </c>
      <c r="H55" s="22"/>
      <c r="I55" s="22">
        <v>0</v>
      </c>
      <c r="J55" s="22"/>
      <c r="K55" s="22">
        <v>0</v>
      </c>
    </row>
    <row r="56" spans="2:11" ht="15">
      <c r="B56" s="78"/>
      <c r="C56" s="20" t="s">
        <v>103</v>
      </c>
      <c r="D56" s="22"/>
      <c r="E56" s="22">
        <v>0</v>
      </c>
      <c r="G56" s="22">
        <v>6000</v>
      </c>
      <c r="H56" s="22"/>
      <c r="I56" s="22">
        <v>0</v>
      </c>
      <c r="J56" s="22"/>
      <c r="K56" s="22">
        <v>6000</v>
      </c>
    </row>
    <row r="57" spans="2:11" ht="15">
      <c r="B57" s="78"/>
      <c r="C57" s="20" t="s">
        <v>80</v>
      </c>
      <c r="D57" s="22"/>
      <c r="E57" s="22">
        <v>630</v>
      </c>
      <c r="G57" s="22">
        <v>2000</v>
      </c>
      <c r="H57" s="22"/>
      <c r="I57" s="22">
        <v>1000</v>
      </c>
      <c r="J57" s="22"/>
      <c r="K57" s="22">
        <v>2000</v>
      </c>
    </row>
    <row r="58" spans="2:11" ht="15">
      <c r="B58" s="78"/>
      <c r="C58" s="20" t="s">
        <v>137</v>
      </c>
      <c r="D58" s="22"/>
      <c r="E58" s="22">
        <v>6000</v>
      </c>
      <c r="G58" s="22">
        <v>7000</v>
      </c>
      <c r="H58" s="22"/>
      <c r="I58" s="22">
        <v>4500</v>
      </c>
      <c r="J58" s="22"/>
      <c r="K58" s="22">
        <v>7000</v>
      </c>
    </row>
    <row r="59" spans="2:11" ht="15">
      <c r="B59" s="78"/>
      <c r="C59" s="20" t="s">
        <v>226</v>
      </c>
      <c r="D59" s="22"/>
      <c r="E59" s="22">
        <v>0</v>
      </c>
      <c r="G59" s="22">
        <v>0</v>
      </c>
      <c r="H59" s="22"/>
      <c r="I59" s="22">
        <v>100</v>
      </c>
      <c r="J59" s="22"/>
      <c r="K59" s="22">
        <v>500</v>
      </c>
    </row>
    <row r="60" spans="2:11" ht="15">
      <c r="B60" s="78"/>
      <c r="C60" s="20" t="s">
        <v>82</v>
      </c>
      <c r="D60" s="22"/>
      <c r="E60" s="22">
        <v>0</v>
      </c>
      <c r="G60" s="22">
        <v>2500</v>
      </c>
      <c r="H60" s="22"/>
      <c r="I60" s="22">
        <v>2500</v>
      </c>
      <c r="J60" s="22"/>
      <c r="K60" s="22">
        <v>5000</v>
      </c>
    </row>
    <row r="61" spans="2:11" ht="15">
      <c r="B61" s="79"/>
      <c r="C61" s="20" t="s">
        <v>40</v>
      </c>
      <c r="D61" s="22"/>
      <c r="E61" s="22">
        <v>2270</v>
      </c>
      <c r="G61" s="22">
        <v>5000</v>
      </c>
      <c r="H61" s="22"/>
      <c r="I61" s="22">
        <v>1500</v>
      </c>
      <c r="J61" s="22"/>
      <c r="K61" s="22">
        <v>5000</v>
      </c>
    </row>
    <row r="62" spans="2:11" ht="15">
      <c r="B62" s="79"/>
      <c r="C62" s="20" t="s">
        <v>41</v>
      </c>
      <c r="D62" s="22"/>
      <c r="E62" s="22">
        <v>2228</v>
      </c>
      <c r="G62" s="22">
        <v>8000</v>
      </c>
      <c r="H62" s="22"/>
      <c r="I62" s="22">
        <v>1000</v>
      </c>
      <c r="J62" s="22"/>
      <c r="K62" s="22">
        <v>5000</v>
      </c>
    </row>
    <row r="63" spans="2:11" ht="15">
      <c r="B63" s="79"/>
      <c r="C63" s="20" t="s">
        <v>138</v>
      </c>
      <c r="D63" s="22"/>
      <c r="E63" s="22">
        <v>3600</v>
      </c>
      <c r="G63" s="22">
        <v>0</v>
      </c>
      <c r="H63" s="22"/>
      <c r="I63" s="22">
        <v>0</v>
      </c>
      <c r="J63" s="22"/>
      <c r="K63" s="22">
        <v>0</v>
      </c>
    </row>
    <row r="64" spans="2:11" ht="15">
      <c r="B64" s="79"/>
      <c r="C64" s="20" t="s">
        <v>104</v>
      </c>
      <c r="D64" s="22"/>
      <c r="E64" s="22">
        <v>2264</v>
      </c>
      <c r="G64" s="22">
        <v>2400</v>
      </c>
      <c r="H64" s="22"/>
      <c r="I64" s="22">
        <v>2400</v>
      </c>
      <c r="J64" s="22"/>
      <c r="K64" s="22">
        <v>2700</v>
      </c>
    </row>
    <row r="65" spans="2:11" ht="15">
      <c r="B65" s="78"/>
      <c r="C65" s="20" t="s">
        <v>139</v>
      </c>
      <c r="D65" s="22"/>
      <c r="E65" s="25">
        <v>0</v>
      </c>
      <c r="G65" s="25">
        <v>750</v>
      </c>
      <c r="H65" s="22"/>
      <c r="I65" s="25">
        <v>0</v>
      </c>
      <c r="K65" s="25">
        <v>500</v>
      </c>
    </row>
    <row r="66" spans="2:11" ht="15" hidden="1">
      <c r="B66" s="78"/>
      <c r="D66" s="22"/>
      <c r="G66" s="22"/>
      <c r="H66" s="22"/>
      <c r="I66" s="22"/>
      <c r="K66" s="22"/>
    </row>
    <row r="67" spans="2:11" ht="15" hidden="1">
      <c r="B67" s="78"/>
      <c r="C67" s="20"/>
      <c r="D67" s="22"/>
      <c r="G67" s="22"/>
      <c r="H67" s="22"/>
      <c r="I67" s="22"/>
      <c r="J67">
        <v>0</v>
      </c>
      <c r="K67" s="22"/>
    </row>
    <row r="68" spans="2:11" ht="15" hidden="1">
      <c r="B68" s="78"/>
      <c r="C68" s="20"/>
      <c r="D68" s="22"/>
      <c r="G68" s="22"/>
      <c r="H68" s="22"/>
      <c r="I68" s="22"/>
      <c r="K68" s="22"/>
    </row>
    <row r="69" spans="2:11" ht="15" hidden="1">
      <c r="B69" s="78"/>
      <c r="C69" s="20"/>
      <c r="D69" s="22"/>
      <c r="G69" s="22"/>
      <c r="H69" s="22"/>
      <c r="I69" s="22"/>
      <c r="K69" s="22"/>
    </row>
    <row r="70" spans="2:11" ht="15" hidden="1">
      <c r="B70" s="78"/>
      <c r="C70" s="20"/>
      <c r="D70" s="22"/>
      <c r="G70" s="22"/>
      <c r="H70" s="22"/>
      <c r="I70" s="22"/>
      <c r="K70" s="22"/>
    </row>
    <row r="71" spans="2:11" ht="15" hidden="1">
      <c r="B71" s="78"/>
      <c r="C71" s="20"/>
      <c r="D71" s="22"/>
      <c r="G71" s="22"/>
      <c r="H71" s="22"/>
      <c r="I71" s="22"/>
      <c r="K71" s="22"/>
    </row>
    <row r="72" spans="2:11" ht="15" hidden="1">
      <c r="B72" s="78"/>
      <c r="C72" s="20"/>
      <c r="D72" s="22"/>
      <c r="G72" s="22"/>
      <c r="H72" s="22"/>
      <c r="I72" s="22"/>
      <c r="K72" s="22"/>
    </row>
    <row r="73" spans="2:11" ht="15" hidden="1">
      <c r="B73" s="78"/>
      <c r="C73" s="20"/>
      <c r="D73" s="22"/>
      <c r="G73" s="22"/>
      <c r="H73" s="22"/>
      <c r="I73" s="22"/>
      <c r="K73" s="22"/>
    </row>
    <row r="74" spans="2:11" ht="15" hidden="1">
      <c r="B74" s="78"/>
      <c r="C74" s="20"/>
      <c r="D74" s="22"/>
      <c r="G74" s="22"/>
      <c r="H74" s="22"/>
      <c r="I74" s="22"/>
      <c r="K74" s="22"/>
    </row>
    <row r="75" spans="2:11" ht="15" hidden="1">
      <c r="B75" s="77"/>
      <c r="C75" s="20"/>
      <c r="D75" s="22"/>
      <c r="G75" s="22"/>
      <c r="H75" s="22"/>
      <c r="I75" s="22"/>
      <c r="K75" s="22"/>
    </row>
    <row r="76" spans="2:11" ht="15" hidden="1">
      <c r="B76" s="77"/>
      <c r="C76" s="20"/>
      <c r="D76" s="71"/>
      <c r="G76" s="22"/>
      <c r="H76" s="22"/>
      <c r="I76" s="22"/>
      <c r="K76" s="22"/>
    </row>
    <row r="77" spans="2:11" ht="15" hidden="1">
      <c r="B77" s="77"/>
      <c r="C77" s="23"/>
      <c r="D77" s="71"/>
      <c r="G77" s="22"/>
      <c r="H77" s="22"/>
      <c r="I77" s="22"/>
      <c r="K77" s="22"/>
    </row>
    <row r="78" spans="2:11" ht="15" hidden="1">
      <c r="B78" s="77"/>
      <c r="C78" s="23"/>
      <c r="D78" s="23"/>
      <c r="G78" s="22"/>
      <c r="H78" s="22"/>
      <c r="I78" s="22"/>
      <c r="K78" s="22"/>
    </row>
    <row r="79" spans="2:11" ht="15" hidden="1">
      <c r="B79" s="77"/>
      <c r="C79" s="23"/>
      <c r="D79" s="23"/>
      <c r="G79" s="22"/>
      <c r="H79" s="22"/>
      <c r="I79" s="22"/>
      <c r="K79" s="22"/>
    </row>
    <row r="80" spans="2:11" ht="15" hidden="1">
      <c r="B80" s="77"/>
      <c r="C80" s="23"/>
      <c r="D80" s="23"/>
      <c r="G80" s="22"/>
      <c r="H80" s="22"/>
      <c r="I80" s="22"/>
      <c r="K80" s="22"/>
    </row>
    <row r="81" spans="2:4" ht="15">
      <c r="B81" s="77"/>
      <c r="C81" s="20"/>
      <c r="D81" s="22"/>
    </row>
    <row r="82" spans="2:11" ht="15">
      <c r="B82" s="77"/>
      <c r="C82" s="30" t="s">
        <v>48</v>
      </c>
      <c r="D82" s="71"/>
      <c r="E82" s="25">
        <f>SUM(E54:E81)</f>
        <v>18542</v>
      </c>
      <c r="G82" s="25">
        <v>33650</v>
      </c>
      <c r="H82" s="22"/>
      <c r="I82" s="25">
        <f>SUM(I54:I81)</f>
        <v>13000</v>
      </c>
      <c r="K82" s="25">
        <f>SUM(K54:K81)</f>
        <v>33700</v>
      </c>
    </row>
    <row r="83" spans="2:11" ht="15">
      <c r="B83" s="77"/>
      <c r="C83" s="30"/>
      <c r="D83" s="71"/>
      <c r="E83" s="22"/>
      <c r="G83" s="22"/>
      <c r="H83" s="22"/>
      <c r="I83" s="22"/>
      <c r="K83" s="22"/>
    </row>
    <row r="84" spans="2:11" ht="15">
      <c r="B84" s="77"/>
      <c r="C84" s="175" t="s">
        <v>49</v>
      </c>
      <c r="D84" s="71"/>
      <c r="E84" s="22"/>
      <c r="G84" s="22"/>
      <c r="H84" s="22"/>
      <c r="I84" s="22"/>
      <c r="K84" s="22"/>
    </row>
    <row r="85" spans="2:11" ht="15">
      <c r="B85" s="77"/>
      <c r="C85" s="20" t="s">
        <v>97</v>
      </c>
      <c r="D85" s="71"/>
      <c r="E85" s="25">
        <v>275</v>
      </c>
      <c r="G85" s="25">
        <v>0</v>
      </c>
      <c r="H85" s="22"/>
      <c r="I85" s="25">
        <v>0</v>
      </c>
      <c r="K85" s="25">
        <v>0</v>
      </c>
    </row>
    <row r="86" spans="2:11" ht="15">
      <c r="B86" s="77"/>
      <c r="C86" s="30"/>
      <c r="D86" s="71"/>
      <c r="E86" s="22"/>
      <c r="G86" s="22"/>
      <c r="H86" s="22"/>
      <c r="I86" s="22"/>
      <c r="K86" s="22"/>
    </row>
    <row r="87" spans="2:11" ht="15">
      <c r="B87" s="77"/>
      <c r="C87" s="30" t="s">
        <v>106</v>
      </c>
      <c r="D87" s="71"/>
      <c r="E87" s="25">
        <f>SUM(E84:E86)</f>
        <v>275</v>
      </c>
      <c r="G87" s="25">
        <v>0</v>
      </c>
      <c r="H87" s="22"/>
      <c r="I87" s="25">
        <f>SUM(I84:I86)</f>
        <v>0</v>
      </c>
      <c r="K87" s="25">
        <f>SUM(K84:K86)</f>
        <v>0</v>
      </c>
    </row>
    <row r="88" spans="2:11" ht="15">
      <c r="B88" s="77"/>
      <c r="C88" s="20"/>
      <c r="D88" s="71"/>
      <c r="G88" s="22"/>
      <c r="H88" s="22"/>
      <c r="I88" s="22"/>
      <c r="J88" s="22"/>
      <c r="K88" s="22"/>
    </row>
    <row r="89" spans="2:11" ht="15" hidden="1">
      <c r="B89" s="77"/>
      <c r="C89" s="112" t="s">
        <v>49</v>
      </c>
      <c r="D89" s="71"/>
      <c r="G89" s="20"/>
      <c r="H89" s="20"/>
      <c r="I89" s="20"/>
      <c r="J89" s="20"/>
      <c r="K89" s="20"/>
    </row>
    <row r="90" spans="2:11" ht="15" hidden="1">
      <c r="B90" s="77"/>
      <c r="G90" s="25"/>
      <c r="H90" s="22"/>
      <c r="I90" s="25"/>
      <c r="K90" s="25"/>
    </row>
    <row r="91" spans="2:11" ht="15" hidden="1">
      <c r="B91" s="77"/>
      <c r="G91" s="22">
        <v>0</v>
      </c>
      <c r="H91" s="22"/>
      <c r="I91" s="22">
        <f>SUM(I90)</f>
        <v>0</v>
      </c>
      <c r="K91" s="22">
        <f>SUM(K90)</f>
        <v>0</v>
      </c>
    </row>
    <row r="92" spans="2:11" ht="15">
      <c r="B92" s="77"/>
      <c r="C92" s="112" t="s">
        <v>50</v>
      </c>
      <c r="D92" s="112"/>
      <c r="G92" s="20"/>
      <c r="H92" s="20"/>
      <c r="I92" s="20"/>
      <c r="J92" s="20"/>
      <c r="K92" s="20"/>
    </row>
    <row r="93" spans="2:11" ht="15">
      <c r="B93" s="77"/>
      <c r="C93" s="23" t="s">
        <v>140</v>
      </c>
      <c r="D93" s="112"/>
      <c r="E93" s="22">
        <v>0</v>
      </c>
      <c r="G93" s="22">
        <v>54000</v>
      </c>
      <c r="H93" s="22"/>
      <c r="I93" s="22">
        <v>0</v>
      </c>
      <c r="J93" s="22"/>
      <c r="K93" s="22">
        <v>62500</v>
      </c>
    </row>
    <row r="94" spans="2:11" ht="15">
      <c r="B94" s="77"/>
      <c r="C94" s="23" t="s">
        <v>105</v>
      </c>
      <c r="D94" s="22"/>
      <c r="E94" s="25">
        <v>1478</v>
      </c>
      <c r="G94" s="25">
        <v>22000</v>
      </c>
      <c r="H94" s="22"/>
      <c r="I94" s="25">
        <v>0</v>
      </c>
      <c r="K94" s="25">
        <v>22000</v>
      </c>
    </row>
    <row r="95" spans="2:4" ht="15">
      <c r="B95" s="77"/>
      <c r="C95" s="23"/>
      <c r="D95" s="22"/>
    </row>
    <row r="96" spans="2:11" ht="15">
      <c r="B96" s="77"/>
      <c r="C96" s="20"/>
      <c r="D96" s="22"/>
      <c r="E96" s="25">
        <f>SUM(E93:E94)</f>
        <v>1478</v>
      </c>
      <c r="G96" s="25">
        <v>76000</v>
      </c>
      <c r="H96" s="22"/>
      <c r="I96" s="25">
        <f>SUM(I93:I94)</f>
        <v>0</v>
      </c>
      <c r="K96" s="25">
        <f>SUM(K93:K94)</f>
        <v>84500</v>
      </c>
    </row>
    <row r="97" spans="2:11" ht="15">
      <c r="B97" s="77"/>
      <c r="C97" s="20"/>
      <c r="D97" s="20"/>
      <c r="G97" s="20"/>
      <c r="H97" s="20"/>
      <c r="I97" s="20"/>
      <c r="K97" s="20"/>
    </row>
    <row r="98" spans="2:11" ht="15.75" thickBot="1">
      <c r="B98" s="77"/>
      <c r="C98" s="20" t="s">
        <v>24</v>
      </c>
      <c r="D98" s="14"/>
      <c r="E98" s="27">
        <f>SUM(E45,E51,E82,E87,E91,E96)</f>
        <v>305864</v>
      </c>
      <c r="G98" s="27">
        <v>821450</v>
      </c>
      <c r="H98" s="14"/>
      <c r="I98" s="27">
        <f>SUM(I45,I51,I82,I87,I91,I96)</f>
        <v>254072</v>
      </c>
      <c r="K98" s="27">
        <f>SUM(K45,K51,K82,K87,K91,K96)</f>
        <v>843064</v>
      </c>
    </row>
    <row r="99" ht="13.5" thickTop="1"/>
    <row r="102" ht="12.75">
      <c r="E102" s="81"/>
    </row>
  </sheetData>
  <sheetProtection/>
  <mergeCells count="6">
    <mergeCell ref="A1:A4"/>
    <mergeCell ref="C1:K1"/>
    <mergeCell ref="C2:K2"/>
    <mergeCell ref="A6:A7"/>
    <mergeCell ref="A8:A26"/>
    <mergeCell ref="C10:D10"/>
  </mergeCells>
  <hyperlinks>
    <hyperlink ref="C2" r:id="rId1" display="www.hcrma.net"/>
  </hyperlinks>
  <printOptions horizontalCentered="1"/>
  <pageMargins left="0.7" right="0.7" top="0.75" bottom="0.75" header="0.3" footer="0.3"/>
  <pageSetup fitToHeight="1" fitToWidth="1" horizontalDpi="600" verticalDpi="600" orientation="portrait" paperSize="226" scale="63" r:id="rId3"/>
  <headerFooter>
    <oddFooter>&amp;C&amp;"-,Regular"&amp;12- 20 -</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N78"/>
  <sheetViews>
    <sheetView workbookViewId="0" topLeftCell="A1">
      <selection activeCell="A1" sqref="A1:A4"/>
    </sheetView>
  </sheetViews>
  <sheetFormatPr defaultColWidth="9.00390625" defaultRowHeight="12.75"/>
  <cols>
    <col min="1" max="1" width="22.25390625" style="0" customWidth="1"/>
    <col min="2" max="2" width="1.75390625" style="0" customWidth="1"/>
    <col min="3" max="3" width="30.375" style="0" customWidth="1"/>
    <col min="4" max="4" width="1.75390625" style="0" customWidth="1"/>
    <col min="5" max="5" width="15.75390625" style="0" customWidth="1"/>
    <col min="6" max="6" width="2.00390625" style="0" customWidth="1"/>
    <col min="7" max="7" width="12.375" style="0" customWidth="1"/>
    <col min="8" max="8" width="2.375" style="0" customWidth="1"/>
    <col min="9" max="9" width="15.875" style="0" customWidth="1"/>
    <col min="10" max="10" width="3.00390625" style="0" customWidth="1"/>
    <col min="11" max="11" width="15.625" style="0" customWidth="1"/>
    <col min="12" max="12" width="3.125" style="0" customWidth="1"/>
  </cols>
  <sheetData>
    <row r="1" spans="1:11" ht="23.25">
      <c r="A1" s="287"/>
      <c r="B1" s="51"/>
      <c r="C1" s="289" t="s">
        <v>108</v>
      </c>
      <c r="D1" s="289"/>
      <c r="E1" s="289"/>
      <c r="F1" s="289"/>
      <c r="G1" s="289"/>
      <c r="H1" s="289"/>
      <c r="I1" s="289"/>
      <c r="J1" s="289"/>
      <c r="K1" s="289"/>
    </row>
    <row r="2" spans="1:11" ht="15">
      <c r="A2" s="287"/>
      <c r="B2" s="51"/>
      <c r="C2" s="290" t="s">
        <v>72</v>
      </c>
      <c r="D2" s="291"/>
      <c r="E2" s="291"/>
      <c r="F2" s="291"/>
      <c r="G2" s="291"/>
      <c r="H2" s="291"/>
      <c r="I2" s="291"/>
      <c r="J2" s="291"/>
      <c r="K2" s="291"/>
    </row>
    <row r="3" spans="1:11" ht="15">
      <c r="A3" s="287"/>
      <c r="B3" s="51"/>
      <c r="C3" s="51"/>
      <c r="D3" s="51"/>
      <c r="E3" s="52"/>
      <c r="F3" s="52"/>
      <c r="G3" s="53"/>
      <c r="H3" s="53"/>
      <c r="I3" s="53"/>
      <c r="J3" s="54"/>
      <c r="K3" s="54"/>
    </row>
    <row r="4" spans="1:11" ht="15.75" thickBot="1">
      <c r="A4" s="288"/>
      <c r="B4" s="55"/>
      <c r="C4" s="55"/>
      <c r="D4" s="55"/>
      <c r="E4" s="55"/>
      <c r="F4" s="55"/>
      <c r="G4" s="56"/>
      <c r="H4" s="56"/>
      <c r="I4" s="56"/>
      <c r="J4" s="56"/>
      <c r="K4" s="56"/>
    </row>
    <row r="5" spans="1:11" ht="15">
      <c r="A5" s="57"/>
      <c r="B5" s="58"/>
      <c r="C5" s="51"/>
      <c r="D5" s="51"/>
      <c r="E5" s="51"/>
      <c r="F5" s="51"/>
      <c r="G5" s="59"/>
      <c r="H5" s="59"/>
      <c r="I5" s="59"/>
      <c r="J5" s="59"/>
      <c r="K5" s="59"/>
    </row>
    <row r="6" spans="1:11" ht="16.5">
      <c r="A6" s="292" t="s">
        <v>73</v>
      </c>
      <c r="B6" s="60"/>
      <c r="C6" s="61" t="s">
        <v>74</v>
      </c>
      <c r="D6" s="62"/>
      <c r="E6" s="63"/>
      <c r="F6" s="63"/>
      <c r="G6" s="63"/>
      <c r="H6" s="63"/>
      <c r="I6" s="63"/>
      <c r="J6" s="62"/>
      <c r="K6" s="63"/>
    </row>
    <row r="7" spans="1:11" ht="21" customHeight="1">
      <c r="A7" s="292"/>
      <c r="B7" s="64"/>
      <c r="C7" s="65"/>
      <c r="D7" s="66"/>
      <c r="E7" s="170" t="s">
        <v>0</v>
      </c>
      <c r="F7" s="67"/>
      <c r="G7" s="68" t="s">
        <v>1</v>
      </c>
      <c r="H7" s="68"/>
      <c r="I7" s="68" t="s">
        <v>2</v>
      </c>
      <c r="J7" s="67"/>
      <c r="K7" s="68" t="s">
        <v>1</v>
      </c>
    </row>
    <row r="8" spans="1:11" ht="17.25" customHeight="1">
      <c r="A8" s="293" t="s">
        <v>75</v>
      </c>
      <c r="B8" s="64"/>
      <c r="C8" s="65" t="s">
        <v>76</v>
      </c>
      <c r="D8" s="69"/>
      <c r="E8" s="171">
        <v>2019</v>
      </c>
      <c r="F8" s="80"/>
      <c r="G8" s="70" t="s">
        <v>209</v>
      </c>
      <c r="H8" s="70"/>
      <c r="I8" s="70" t="s">
        <v>209</v>
      </c>
      <c r="J8" s="70"/>
      <c r="K8" s="70" t="s">
        <v>220</v>
      </c>
    </row>
    <row r="9" spans="1:11" ht="13.5">
      <c r="A9" s="293"/>
      <c r="B9" s="71"/>
      <c r="C9" s="72"/>
      <c r="D9" s="72"/>
      <c r="E9" s="72"/>
      <c r="F9" s="72"/>
      <c r="G9" s="72"/>
      <c r="H9" s="72"/>
      <c r="I9" s="72"/>
      <c r="J9" s="72"/>
      <c r="K9" s="72"/>
    </row>
    <row r="10" spans="1:11" ht="12.75">
      <c r="A10" s="293"/>
      <c r="B10" s="71"/>
      <c r="C10" s="295" t="s">
        <v>37</v>
      </c>
      <c r="D10" s="295"/>
      <c r="E10" s="20"/>
      <c r="F10" s="20"/>
      <c r="G10" s="20"/>
      <c r="H10" s="20"/>
      <c r="I10" s="20"/>
      <c r="J10" s="20"/>
      <c r="K10" s="20"/>
    </row>
    <row r="11" spans="1:11" ht="12.75">
      <c r="A11" s="293"/>
      <c r="B11" s="71"/>
      <c r="C11" s="30" t="s">
        <v>28</v>
      </c>
      <c r="D11" s="2"/>
      <c r="E11" s="2"/>
      <c r="G11" s="2"/>
      <c r="H11" s="2"/>
      <c r="I11" s="2"/>
      <c r="J11" s="2"/>
      <c r="K11" s="2"/>
    </row>
    <row r="12" spans="1:11" ht="12.75">
      <c r="A12" s="293"/>
      <c r="B12" s="71"/>
      <c r="C12" s="20" t="s">
        <v>214</v>
      </c>
      <c r="D12" s="2"/>
      <c r="E12" s="14">
        <v>0</v>
      </c>
      <c r="G12" s="14">
        <v>150000</v>
      </c>
      <c r="H12" s="14"/>
      <c r="I12" s="14">
        <v>0</v>
      </c>
      <c r="J12" s="2"/>
      <c r="K12" s="14">
        <v>150000</v>
      </c>
    </row>
    <row r="13" spans="1:11" ht="12.75">
      <c r="A13" s="293"/>
      <c r="B13" s="71"/>
      <c r="C13" s="20" t="s">
        <v>109</v>
      </c>
      <c r="D13" s="2"/>
      <c r="E13" s="22">
        <v>130527</v>
      </c>
      <c r="G13" s="22">
        <v>130000</v>
      </c>
      <c r="H13" s="14"/>
      <c r="I13" s="22">
        <v>134700</v>
      </c>
      <c r="J13" s="2"/>
      <c r="K13" s="22">
        <v>134970</v>
      </c>
    </row>
    <row r="14" spans="1:11" ht="12.75">
      <c r="A14" s="293"/>
      <c r="B14" s="71"/>
      <c r="C14" s="20" t="s">
        <v>228</v>
      </c>
      <c r="D14" s="2"/>
      <c r="E14" s="22">
        <v>0</v>
      </c>
      <c r="G14" s="22">
        <v>0</v>
      </c>
      <c r="H14" s="14"/>
      <c r="I14" s="22">
        <v>0</v>
      </c>
      <c r="J14" s="2"/>
      <c r="K14" s="22">
        <v>72000</v>
      </c>
    </row>
    <row r="15" spans="1:11" ht="13.5" customHeight="1">
      <c r="A15" s="293"/>
      <c r="B15" s="71"/>
      <c r="C15" s="20" t="s">
        <v>178</v>
      </c>
      <c r="D15" s="14"/>
      <c r="E15" s="25">
        <v>0</v>
      </c>
      <c r="G15" s="25">
        <v>70000</v>
      </c>
      <c r="H15" s="22"/>
      <c r="I15" s="25">
        <v>0</v>
      </c>
      <c r="J15" s="14"/>
      <c r="K15" s="25">
        <v>70000</v>
      </c>
    </row>
    <row r="16" spans="1:11" ht="12.75" hidden="1">
      <c r="A16" s="293"/>
      <c r="B16" s="71"/>
      <c r="C16" s="20"/>
      <c r="D16" s="22"/>
      <c r="E16" s="22"/>
      <c r="G16" s="22"/>
      <c r="H16" s="22"/>
      <c r="I16" s="22"/>
      <c r="K16" s="22"/>
    </row>
    <row r="17" spans="1:11" ht="12.75" hidden="1">
      <c r="A17" s="293"/>
      <c r="B17" s="71"/>
      <c r="C17" s="20"/>
      <c r="D17" s="22"/>
      <c r="E17" s="22"/>
      <c r="G17" s="22"/>
      <c r="H17" s="22"/>
      <c r="I17" s="22"/>
      <c r="K17" s="22"/>
    </row>
    <row r="18" spans="1:11" ht="12.75" hidden="1">
      <c r="A18" s="293"/>
      <c r="B18" s="71"/>
      <c r="C18" s="20"/>
      <c r="D18" s="22"/>
      <c r="E18" s="22"/>
      <c r="G18" s="22"/>
      <c r="H18" s="22"/>
      <c r="I18" s="22"/>
      <c r="K18" s="22"/>
    </row>
    <row r="19" spans="1:11" ht="12.75">
      <c r="A19" s="293"/>
      <c r="B19" s="71"/>
      <c r="C19" s="71"/>
      <c r="D19" s="71"/>
      <c r="E19" s="22"/>
      <c r="G19" s="22"/>
      <c r="H19" s="22"/>
      <c r="I19" s="22"/>
      <c r="K19" s="22"/>
    </row>
    <row r="20" spans="1:11" ht="12.75" hidden="1">
      <c r="A20" s="293"/>
      <c r="B20" s="71"/>
      <c r="C20" s="20"/>
      <c r="D20" s="71"/>
      <c r="E20" s="22"/>
      <c r="G20" s="22"/>
      <c r="H20" s="22"/>
      <c r="I20" s="22"/>
      <c r="K20" s="22"/>
    </row>
    <row r="21" spans="1:11" ht="12.75">
      <c r="A21" s="293"/>
      <c r="B21" s="71"/>
      <c r="C21" s="30" t="s">
        <v>30</v>
      </c>
      <c r="D21" s="71"/>
      <c r="E21" s="25">
        <f>SUM(E12:E20)</f>
        <v>130527</v>
      </c>
      <c r="G21" s="25">
        <v>350000</v>
      </c>
      <c r="H21" s="22"/>
      <c r="I21" s="25">
        <f>SUM(I12:I20)</f>
        <v>134700</v>
      </c>
      <c r="K21" s="25">
        <f>SUM(K12:K20)</f>
        <v>426970</v>
      </c>
    </row>
    <row r="22" spans="1:11" ht="12.75">
      <c r="A22" s="293"/>
      <c r="B22" s="71"/>
      <c r="C22" s="20"/>
      <c r="D22" s="14"/>
      <c r="E22" s="20"/>
      <c r="G22" s="14"/>
      <c r="H22" s="14"/>
      <c r="I22" s="14"/>
      <c r="J22" s="14"/>
      <c r="K22" s="14"/>
    </row>
    <row r="23" spans="1:11" ht="12.75">
      <c r="A23" s="293"/>
      <c r="B23" s="71"/>
      <c r="C23" s="30" t="s">
        <v>31</v>
      </c>
      <c r="D23" s="2"/>
      <c r="E23" s="2"/>
      <c r="G23" s="2"/>
      <c r="H23" s="2"/>
      <c r="I23" s="2"/>
      <c r="J23" s="2"/>
      <c r="K23" s="2"/>
    </row>
    <row r="24" spans="1:11" ht="12.75">
      <c r="A24" s="293"/>
      <c r="B24" s="71"/>
      <c r="C24" s="20" t="s">
        <v>90</v>
      </c>
      <c r="D24" s="71"/>
      <c r="E24" s="25">
        <v>0</v>
      </c>
      <c r="G24" s="25">
        <v>18400</v>
      </c>
      <c r="H24" s="22"/>
      <c r="I24" s="25">
        <v>0</v>
      </c>
      <c r="J24" s="22"/>
      <c r="K24" s="25">
        <v>23000</v>
      </c>
    </row>
    <row r="25" spans="1:11" ht="15">
      <c r="A25" s="111"/>
      <c r="B25" s="73"/>
      <c r="C25" s="20"/>
      <c r="D25" s="71"/>
      <c r="E25" s="22"/>
      <c r="G25" s="22"/>
      <c r="H25" s="22"/>
      <c r="I25" s="22"/>
      <c r="J25" s="22"/>
      <c r="K25" s="22"/>
    </row>
    <row r="26" spans="1:11" ht="15">
      <c r="A26" s="74"/>
      <c r="B26" s="73"/>
      <c r="C26" s="30" t="s">
        <v>110</v>
      </c>
      <c r="D26" s="71"/>
      <c r="E26" s="25">
        <f>SUM(E24:E25)</f>
        <v>0</v>
      </c>
      <c r="G26" s="25">
        <v>18400</v>
      </c>
      <c r="H26" s="22"/>
      <c r="I26" s="25">
        <f>SUM(I24:I25)</f>
        <v>0</v>
      </c>
      <c r="J26" s="22"/>
      <c r="K26" s="25">
        <f>SUM(K24:K25)</f>
        <v>23000</v>
      </c>
    </row>
    <row r="27" spans="2:11" ht="15">
      <c r="B27" s="73"/>
      <c r="C27" s="20"/>
      <c r="D27" s="22"/>
      <c r="E27" s="22"/>
      <c r="G27" s="22"/>
      <c r="H27" s="22"/>
      <c r="I27" s="22"/>
      <c r="J27" s="22"/>
      <c r="K27" s="22"/>
    </row>
    <row r="28" spans="2:11" ht="15">
      <c r="B28" s="73"/>
      <c r="C28" s="30" t="s">
        <v>33</v>
      </c>
      <c r="D28" s="22"/>
      <c r="E28" s="22"/>
      <c r="G28" s="22"/>
      <c r="H28" s="22"/>
      <c r="I28" s="22"/>
      <c r="J28" s="22"/>
      <c r="K28" s="22"/>
    </row>
    <row r="29" spans="2:11" ht="15">
      <c r="B29" s="73"/>
      <c r="C29" s="20" t="s">
        <v>7</v>
      </c>
      <c r="D29" s="22"/>
      <c r="E29" s="22">
        <v>0</v>
      </c>
      <c r="G29" s="22">
        <v>500</v>
      </c>
      <c r="H29" s="22"/>
      <c r="I29" s="22">
        <v>0</v>
      </c>
      <c r="J29" s="22"/>
      <c r="K29" s="22">
        <v>500</v>
      </c>
    </row>
    <row r="30" spans="2:11" ht="15">
      <c r="B30" s="73"/>
      <c r="C30" s="20" t="s">
        <v>8</v>
      </c>
      <c r="D30" s="22"/>
      <c r="E30" s="22">
        <v>7200</v>
      </c>
      <c r="G30" s="22">
        <v>14400</v>
      </c>
      <c r="H30" s="22"/>
      <c r="I30" s="22">
        <v>7200</v>
      </c>
      <c r="J30" s="22"/>
      <c r="K30" s="22">
        <v>21600</v>
      </c>
    </row>
    <row r="31" spans="2:11" ht="15">
      <c r="B31" s="73"/>
      <c r="C31" s="20" t="s">
        <v>9</v>
      </c>
      <c r="D31" s="22"/>
      <c r="E31" s="25">
        <v>1200</v>
      </c>
      <c r="G31" s="25">
        <v>3600</v>
      </c>
      <c r="H31" s="22"/>
      <c r="I31" s="25">
        <v>1200</v>
      </c>
      <c r="K31" s="25">
        <v>4800</v>
      </c>
    </row>
    <row r="32" spans="2:11" ht="15">
      <c r="B32" s="73"/>
      <c r="C32" s="20"/>
      <c r="D32" s="71"/>
      <c r="E32" s="22"/>
      <c r="G32" s="22"/>
      <c r="H32" s="22"/>
      <c r="I32" s="22"/>
      <c r="K32" s="22"/>
    </row>
    <row r="33" spans="2:11" ht="15">
      <c r="B33" s="73"/>
      <c r="C33" s="30" t="s">
        <v>34</v>
      </c>
      <c r="D33" s="71"/>
      <c r="E33" s="25">
        <f>SUM(E29:E31)</f>
        <v>8400</v>
      </c>
      <c r="G33" s="25">
        <v>18500</v>
      </c>
      <c r="H33" s="22"/>
      <c r="I33" s="25">
        <f>SUM(I29:I31)</f>
        <v>8400</v>
      </c>
      <c r="J33" s="22"/>
      <c r="K33" s="25">
        <f>SUM(K29:K31)</f>
        <v>26900</v>
      </c>
    </row>
    <row r="34" spans="2:11" ht="15">
      <c r="B34" s="73"/>
      <c r="C34" s="30"/>
      <c r="D34" s="22"/>
      <c r="E34" s="22"/>
      <c r="G34" s="22"/>
      <c r="H34" s="22"/>
      <c r="I34" s="22"/>
      <c r="J34" s="22"/>
      <c r="K34" s="22"/>
    </row>
    <row r="35" spans="2:11" ht="15">
      <c r="B35" s="73"/>
      <c r="C35" s="30" t="s">
        <v>35</v>
      </c>
      <c r="D35" s="22"/>
      <c r="E35" s="25">
        <f>SUM(E21,E26,E33)</f>
        <v>138927</v>
      </c>
      <c r="G35" s="25">
        <v>386900</v>
      </c>
      <c r="H35" s="22"/>
      <c r="I35" s="25">
        <f>SUM(I21,I26,I33)</f>
        <v>143100</v>
      </c>
      <c r="J35" s="22"/>
      <c r="K35" s="25">
        <f>SUM(K21,K26,K33)</f>
        <v>476870</v>
      </c>
    </row>
    <row r="36" spans="2:11" ht="15">
      <c r="B36" s="73"/>
      <c r="C36" s="30"/>
      <c r="D36" s="22"/>
      <c r="E36" s="22"/>
      <c r="G36" s="22"/>
      <c r="H36" s="22"/>
      <c r="I36" s="22"/>
      <c r="J36" s="22"/>
      <c r="K36" s="22"/>
    </row>
    <row r="37" spans="2:14" ht="15">
      <c r="B37" s="73"/>
      <c r="C37" s="30" t="s">
        <v>125</v>
      </c>
      <c r="D37" s="22"/>
      <c r="E37" s="22"/>
      <c r="G37" s="22"/>
      <c r="H37" s="22"/>
      <c r="I37" s="22"/>
      <c r="J37" s="22"/>
      <c r="K37" s="22"/>
      <c r="M37" s="168" t="s">
        <v>224</v>
      </c>
      <c r="N37" s="168" t="s">
        <v>1</v>
      </c>
    </row>
    <row r="38" spans="2:14" ht="15">
      <c r="B38" s="73"/>
      <c r="C38" s="20" t="s">
        <v>91</v>
      </c>
      <c r="D38" s="22"/>
      <c r="E38" s="22">
        <v>10166</v>
      </c>
      <c r="G38" s="22">
        <v>29600</v>
      </c>
      <c r="H38" s="22"/>
      <c r="I38" s="22">
        <v>10500</v>
      </c>
      <c r="J38" s="22"/>
      <c r="K38" s="22">
        <v>36480</v>
      </c>
      <c r="M38" s="168">
        <v>2020</v>
      </c>
      <c r="N38" s="168">
        <v>2021</v>
      </c>
    </row>
    <row r="39" spans="2:11" ht="15">
      <c r="B39" s="73"/>
      <c r="C39" s="20" t="s">
        <v>92</v>
      </c>
      <c r="D39" s="22"/>
      <c r="E39" s="22">
        <v>14565</v>
      </c>
      <c r="G39" s="22">
        <v>16800</v>
      </c>
      <c r="H39" s="22"/>
      <c r="I39" s="22">
        <v>13000</v>
      </c>
      <c r="J39" s="22"/>
      <c r="K39" s="22">
        <v>16800</v>
      </c>
    </row>
    <row r="40" spans="2:14" ht="15">
      <c r="B40" s="73"/>
      <c r="C40" s="20" t="s">
        <v>93</v>
      </c>
      <c r="D40" s="22"/>
      <c r="E40" s="22">
        <v>11142</v>
      </c>
      <c r="G40" s="22">
        <v>31000</v>
      </c>
      <c r="H40" s="22"/>
      <c r="I40" s="22">
        <v>11500</v>
      </c>
      <c r="K40" s="22">
        <v>36480</v>
      </c>
      <c r="M40" s="169">
        <f>SUM(I38:I40)</f>
        <v>35000</v>
      </c>
      <c r="N40" s="169">
        <f>SUM(K38:K40)</f>
        <v>89760</v>
      </c>
    </row>
    <row r="41" spans="2:11" ht="15">
      <c r="B41" s="73"/>
      <c r="C41" s="20" t="s">
        <v>36</v>
      </c>
      <c r="D41" s="71"/>
      <c r="E41" s="25">
        <v>2025</v>
      </c>
      <c r="G41" s="25">
        <v>5850</v>
      </c>
      <c r="H41" s="22"/>
      <c r="I41" s="25">
        <v>1950</v>
      </c>
      <c r="K41" s="25">
        <v>7800</v>
      </c>
    </row>
    <row r="42" spans="2:11" ht="15">
      <c r="B42" s="73"/>
      <c r="C42" s="20"/>
      <c r="D42" s="71"/>
      <c r="G42" s="22"/>
      <c r="H42" s="22"/>
      <c r="I42" s="22"/>
      <c r="K42" s="22"/>
    </row>
    <row r="43" spans="2:11" ht="15">
      <c r="B43" s="73"/>
      <c r="C43" s="30" t="s">
        <v>94</v>
      </c>
      <c r="D43" s="71"/>
      <c r="E43" s="25">
        <f>SUM(E35:E41)</f>
        <v>176825</v>
      </c>
      <c r="G43" s="25">
        <v>470150</v>
      </c>
      <c r="H43" s="22"/>
      <c r="I43" s="25">
        <f>SUM(I35:I41)</f>
        <v>180050</v>
      </c>
      <c r="K43" s="25">
        <f>SUM(K35:K41)</f>
        <v>574430</v>
      </c>
    </row>
    <row r="44" spans="2:11" ht="15">
      <c r="B44" s="73"/>
      <c r="C44" s="31"/>
      <c r="D44" s="20"/>
      <c r="E44" s="20"/>
      <c r="G44" s="20"/>
      <c r="H44" s="20"/>
      <c r="I44" s="20"/>
      <c r="J44" s="20"/>
      <c r="K44" s="20"/>
    </row>
    <row r="45" spans="2:11" ht="15">
      <c r="B45" s="73"/>
      <c r="C45" s="32" t="s">
        <v>38</v>
      </c>
      <c r="D45" s="29"/>
      <c r="E45" s="20"/>
      <c r="G45" s="20"/>
      <c r="H45" s="20"/>
      <c r="I45" s="20"/>
      <c r="J45" s="20"/>
      <c r="K45" s="20"/>
    </row>
    <row r="46" spans="2:11" ht="15">
      <c r="B46" s="73"/>
      <c r="C46" s="20" t="s">
        <v>10</v>
      </c>
      <c r="D46" s="29"/>
      <c r="E46" s="25">
        <v>3167</v>
      </c>
      <c r="G46" s="25">
        <v>1000</v>
      </c>
      <c r="H46" s="22"/>
      <c r="I46" s="25">
        <v>100</v>
      </c>
      <c r="J46" s="20"/>
      <c r="K46" s="25">
        <v>500</v>
      </c>
    </row>
    <row r="47" spans="2:11" ht="15" hidden="1">
      <c r="B47" s="73"/>
      <c r="C47" s="20"/>
      <c r="D47" s="71"/>
      <c r="G47" s="25"/>
      <c r="H47" s="22"/>
      <c r="I47" s="22"/>
      <c r="K47" s="25"/>
    </row>
    <row r="48" spans="2:11" ht="15">
      <c r="B48" s="73"/>
      <c r="C48" s="20"/>
      <c r="D48" s="71"/>
      <c r="E48" s="22"/>
      <c r="G48" s="22"/>
      <c r="H48" s="22"/>
      <c r="I48" s="22"/>
      <c r="J48" s="22"/>
      <c r="K48" s="22"/>
    </row>
    <row r="49" spans="2:11" ht="15">
      <c r="B49" s="77"/>
      <c r="C49" s="30" t="s">
        <v>102</v>
      </c>
      <c r="D49" s="71"/>
      <c r="E49" s="25">
        <f>SUM(E46:E48)</f>
        <v>3167</v>
      </c>
      <c r="G49" s="25">
        <v>1000</v>
      </c>
      <c r="H49" s="22"/>
      <c r="I49" s="25">
        <f>SUM(I46:I48)</f>
        <v>100</v>
      </c>
      <c r="J49" s="22"/>
      <c r="K49" s="25">
        <f>SUM(K46:K48)</f>
        <v>500</v>
      </c>
    </row>
    <row r="50" spans="2:11" ht="15">
      <c r="B50" s="77"/>
      <c r="C50" s="20"/>
      <c r="D50" s="71"/>
      <c r="E50" s="22"/>
      <c r="G50" s="22"/>
      <c r="H50" s="22"/>
      <c r="I50" s="22"/>
      <c r="J50" s="22"/>
      <c r="K50" s="22"/>
    </row>
    <row r="51" spans="2:11" ht="15">
      <c r="B51" s="77"/>
      <c r="C51" s="33" t="s">
        <v>39</v>
      </c>
      <c r="D51" s="20"/>
      <c r="E51" s="20"/>
      <c r="G51" s="20"/>
      <c r="H51" s="20"/>
      <c r="I51" s="20"/>
      <c r="J51" s="20"/>
      <c r="K51" s="20"/>
    </row>
    <row r="52" spans="2:11" ht="15" hidden="1">
      <c r="B52" s="78"/>
      <c r="C52" s="20" t="s">
        <v>103</v>
      </c>
      <c r="D52" s="22"/>
      <c r="E52" s="22"/>
      <c r="G52" s="22"/>
      <c r="H52" s="22"/>
      <c r="I52" s="22"/>
      <c r="J52" s="22"/>
      <c r="K52" s="22"/>
    </row>
    <row r="53" spans="2:11" ht="15" hidden="1">
      <c r="B53" s="78"/>
      <c r="C53" s="23" t="s">
        <v>95</v>
      </c>
      <c r="D53" s="22"/>
      <c r="E53" s="22"/>
      <c r="G53" s="22"/>
      <c r="H53" s="22"/>
      <c r="I53" s="22"/>
      <c r="J53" s="22"/>
      <c r="K53" s="22"/>
    </row>
    <row r="54" spans="2:11" ht="15">
      <c r="B54" s="78"/>
      <c r="C54" s="20" t="s">
        <v>80</v>
      </c>
      <c r="D54" s="22"/>
      <c r="E54" s="22">
        <v>1262</v>
      </c>
      <c r="G54" s="22">
        <v>2500</v>
      </c>
      <c r="H54" s="22"/>
      <c r="I54" s="22">
        <v>1000</v>
      </c>
      <c r="J54" s="22"/>
      <c r="K54" s="22">
        <v>2500</v>
      </c>
    </row>
    <row r="55" spans="2:11" ht="15">
      <c r="B55" s="79"/>
      <c r="C55" s="20" t="s">
        <v>141</v>
      </c>
      <c r="D55" s="22"/>
      <c r="E55" s="22">
        <v>21746</v>
      </c>
      <c r="G55" s="22">
        <v>71350</v>
      </c>
      <c r="H55" s="22"/>
      <c r="I55" s="22">
        <v>13000</v>
      </c>
      <c r="J55" s="22"/>
      <c r="K55" s="22">
        <v>69000</v>
      </c>
    </row>
    <row r="56" spans="2:11" ht="15">
      <c r="B56" s="79"/>
      <c r="C56" s="20" t="s">
        <v>226</v>
      </c>
      <c r="D56" s="22"/>
      <c r="E56" s="22">
        <v>0</v>
      </c>
      <c r="G56" s="22">
        <v>0</v>
      </c>
      <c r="H56" s="22"/>
      <c r="I56" s="22">
        <v>0</v>
      </c>
      <c r="J56" s="22"/>
      <c r="K56" s="22">
        <v>100</v>
      </c>
    </row>
    <row r="57" spans="2:11" ht="15">
      <c r="B57" s="79"/>
      <c r="C57" s="20" t="s">
        <v>82</v>
      </c>
      <c r="D57" s="22"/>
      <c r="E57" s="22">
        <v>0</v>
      </c>
      <c r="G57" s="22">
        <v>0</v>
      </c>
      <c r="H57" s="22"/>
      <c r="I57" s="22">
        <v>0</v>
      </c>
      <c r="J57" s="22"/>
      <c r="K57" s="22">
        <v>1500</v>
      </c>
    </row>
    <row r="58" spans="2:11" ht="15">
      <c r="B58" s="79"/>
      <c r="C58" s="20" t="s">
        <v>40</v>
      </c>
      <c r="D58" s="22"/>
      <c r="E58" s="22">
        <v>2270</v>
      </c>
      <c r="G58" s="22">
        <v>3000</v>
      </c>
      <c r="H58" s="22"/>
      <c r="I58" s="22">
        <v>500</v>
      </c>
      <c r="J58" s="22"/>
      <c r="K58" s="22">
        <v>3000</v>
      </c>
    </row>
    <row r="59" spans="2:11" ht="15">
      <c r="B59" s="79"/>
      <c r="C59" s="20" t="s">
        <v>41</v>
      </c>
      <c r="D59" s="22"/>
      <c r="E59" s="25">
        <v>2954</v>
      </c>
      <c r="G59" s="25">
        <v>5000</v>
      </c>
      <c r="H59" s="22"/>
      <c r="I59" s="25">
        <v>1000</v>
      </c>
      <c r="J59" s="22"/>
      <c r="K59" s="25">
        <v>2000</v>
      </c>
    </row>
    <row r="60" spans="2:11" ht="15">
      <c r="B60" s="78"/>
      <c r="D60" s="22"/>
      <c r="G60" s="22"/>
      <c r="H60" s="22"/>
      <c r="I60" s="22"/>
      <c r="K60" s="22"/>
    </row>
    <row r="61" spans="2:11" ht="15">
      <c r="B61" s="77"/>
      <c r="C61" s="30" t="s">
        <v>48</v>
      </c>
      <c r="D61" s="71"/>
      <c r="E61" s="25">
        <f>SUM(E54:E60)</f>
        <v>28232</v>
      </c>
      <c r="G61" s="25">
        <v>81850</v>
      </c>
      <c r="H61" s="22"/>
      <c r="I61" s="25">
        <f>SUM(I54:I60)</f>
        <v>15500</v>
      </c>
      <c r="K61" s="25">
        <f>SUM(K54:K60)</f>
        <v>78100</v>
      </c>
    </row>
    <row r="62" spans="2:11" ht="15">
      <c r="B62" s="77"/>
      <c r="C62" s="20"/>
      <c r="D62" s="71"/>
      <c r="E62" s="22"/>
      <c r="G62" s="22"/>
      <c r="H62" s="22"/>
      <c r="I62" s="22"/>
      <c r="J62" s="22"/>
      <c r="K62" s="22"/>
    </row>
    <row r="63" spans="2:11" ht="15" hidden="1">
      <c r="B63" s="77"/>
      <c r="C63" s="112" t="s">
        <v>49</v>
      </c>
      <c r="D63" s="71"/>
      <c r="E63" s="20"/>
      <c r="G63" s="20"/>
      <c r="H63" s="20"/>
      <c r="I63" s="20"/>
      <c r="J63" s="20"/>
      <c r="K63" s="20"/>
    </row>
    <row r="64" spans="2:11" ht="15" hidden="1">
      <c r="B64" s="77"/>
      <c r="G64" s="25"/>
      <c r="H64" s="22"/>
      <c r="I64" s="22"/>
      <c r="K64" s="25"/>
    </row>
    <row r="65" spans="2:11" ht="15" hidden="1">
      <c r="B65" s="77"/>
      <c r="G65" s="22">
        <v>0</v>
      </c>
      <c r="H65" s="22"/>
      <c r="I65" s="22"/>
      <c r="K65" s="22">
        <f>SUM(K64)</f>
        <v>0</v>
      </c>
    </row>
    <row r="66" spans="2:11" ht="15">
      <c r="B66" s="77"/>
      <c r="C66" s="112" t="s">
        <v>50</v>
      </c>
      <c r="D66" s="112"/>
      <c r="E66" s="20"/>
      <c r="G66" s="20"/>
      <c r="H66" s="20"/>
      <c r="I66" s="20"/>
      <c r="J66" s="20"/>
      <c r="K66" s="20"/>
    </row>
    <row r="67" spans="2:11" ht="15" hidden="1">
      <c r="B67" s="77"/>
      <c r="C67" s="23" t="s">
        <v>143</v>
      </c>
      <c r="D67" s="22"/>
      <c r="E67" s="22">
        <v>0</v>
      </c>
      <c r="G67" s="22">
        <v>0</v>
      </c>
      <c r="H67" s="22"/>
      <c r="I67" s="22">
        <v>0</v>
      </c>
      <c r="K67" s="22">
        <v>0</v>
      </c>
    </row>
    <row r="68" spans="2:11" ht="15">
      <c r="B68" s="77"/>
      <c r="C68" s="23" t="s">
        <v>111</v>
      </c>
      <c r="D68" s="22"/>
      <c r="E68" s="22">
        <v>0</v>
      </c>
      <c r="G68" s="22">
        <v>25000</v>
      </c>
      <c r="H68" s="22"/>
      <c r="I68" s="22">
        <v>0</v>
      </c>
      <c r="K68" s="22">
        <v>25000</v>
      </c>
    </row>
    <row r="69" spans="2:11" ht="15">
      <c r="B69" s="77"/>
      <c r="C69" s="20" t="s">
        <v>112</v>
      </c>
      <c r="D69" s="22"/>
      <c r="E69" s="25">
        <v>6103</v>
      </c>
      <c r="G69" s="25">
        <v>16100</v>
      </c>
      <c r="H69" s="22"/>
      <c r="I69" s="25">
        <v>6500</v>
      </c>
      <c r="K69" s="25">
        <v>16100</v>
      </c>
    </row>
    <row r="70" spans="2:11" ht="15">
      <c r="B70" s="77"/>
      <c r="C70" s="20"/>
      <c r="D70" s="22"/>
      <c r="G70" s="22"/>
      <c r="H70" s="22"/>
      <c r="I70" s="22"/>
      <c r="K70" s="22"/>
    </row>
    <row r="71" spans="2:11" ht="15">
      <c r="B71" s="77"/>
      <c r="C71" s="30" t="s">
        <v>107</v>
      </c>
      <c r="D71" s="20"/>
      <c r="E71" s="25">
        <f>SUM(E67:E70)</f>
        <v>6103</v>
      </c>
      <c r="G71" s="25">
        <v>41100</v>
      </c>
      <c r="H71" s="22"/>
      <c r="I71" s="25">
        <f>SUM(I67:I70)</f>
        <v>6500</v>
      </c>
      <c r="K71" s="25">
        <f>SUM(K67:K70)</f>
        <v>41100</v>
      </c>
    </row>
    <row r="72" spans="2:11" ht="15">
      <c r="B72" s="77"/>
      <c r="C72" s="30"/>
      <c r="D72" s="20"/>
      <c r="G72" s="20"/>
      <c r="H72" s="20"/>
      <c r="I72" s="20"/>
      <c r="K72" s="20"/>
    </row>
    <row r="73" spans="2:11" ht="15.75" thickBot="1">
      <c r="B73" s="77"/>
      <c r="C73" s="20" t="s">
        <v>24</v>
      </c>
      <c r="D73" s="14"/>
      <c r="E73" s="27">
        <f>SUM(E43,E49,E61,E65,E71)</f>
        <v>214327</v>
      </c>
      <c r="G73" s="27">
        <v>594100</v>
      </c>
      <c r="H73" s="14"/>
      <c r="I73" s="27">
        <f>SUM(I43,I49,I61,I65,I71)</f>
        <v>202150</v>
      </c>
      <c r="K73" s="27">
        <f>SUM(K43,K49,K61,K65,K71)</f>
        <v>694130</v>
      </c>
    </row>
    <row r="74" ht="13.5" thickTop="1"/>
    <row r="77" spans="5:6" ht="12.75">
      <c r="E77" s="81"/>
      <c r="F77" s="81"/>
    </row>
    <row r="78" spans="5:7" ht="12.75">
      <c r="E78" s="169"/>
      <c r="F78" s="169"/>
      <c r="G78" s="169"/>
    </row>
  </sheetData>
  <sheetProtection/>
  <mergeCells count="6">
    <mergeCell ref="A1:A4"/>
    <mergeCell ref="C1:K1"/>
    <mergeCell ref="C2:K2"/>
    <mergeCell ref="A6:A7"/>
    <mergeCell ref="A8:A24"/>
    <mergeCell ref="C10:D10"/>
  </mergeCells>
  <hyperlinks>
    <hyperlink ref="C2" r:id="rId1" display="www.hcrma.net"/>
  </hyperlinks>
  <printOptions horizontalCentered="1"/>
  <pageMargins left="0.7" right="0.7" top="0.75" bottom="0.75" header="0.3" footer="0.3"/>
  <pageSetup fitToHeight="1" fitToWidth="1" horizontalDpi="600" verticalDpi="600" orientation="portrait" paperSize="226" scale="74" r:id="rId3"/>
  <headerFooter>
    <oddFooter>&amp;C&amp;"-,Regular"&amp;12- 21 -</oddFooter>
  </headerFooter>
  <drawing r:id="rId2"/>
</worksheet>
</file>

<file path=xl/worksheets/sheet8.xml><?xml version="1.0" encoding="utf-8"?>
<worksheet xmlns="http://schemas.openxmlformats.org/spreadsheetml/2006/main" xmlns:r="http://schemas.openxmlformats.org/officeDocument/2006/relationships">
  <dimension ref="A1:K33"/>
  <sheetViews>
    <sheetView workbookViewId="0" topLeftCell="A1">
      <selection activeCell="I21" sqref="I21"/>
    </sheetView>
  </sheetViews>
  <sheetFormatPr defaultColWidth="9.00390625" defaultRowHeight="12.75"/>
  <cols>
    <col min="1" max="1" width="22.25390625" style="0" customWidth="1"/>
    <col min="2" max="2" width="1.75390625" style="0" customWidth="1"/>
    <col min="3" max="3" width="30.375" style="0" customWidth="1"/>
    <col min="4" max="4" width="1.75390625" style="0" customWidth="1"/>
    <col min="5" max="5" width="15.75390625" style="0" customWidth="1"/>
    <col min="6" max="6" width="2.00390625" style="0" customWidth="1"/>
    <col min="7" max="7" width="12.375" style="0" customWidth="1"/>
    <col min="8" max="8" width="2.375" style="0" customWidth="1"/>
    <col min="9" max="9" width="15.875" style="0" customWidth="1"/>
    <col min="10" max="10" width="3.00390625" style="0" customWidth="1"/>
    <col min="11" max="11" width="15.625" style="0" customWidth="1"/>
    <col min="12" max="12" width="3.125" style="0" customWidth="1"/>
  </cols>
  <sheetData>
    <row r="1" spans="1:11" ht="23.25">
      <c r="A1" s="287"/>
      <c r="B1" s="51"/>
      <c r="C1" s="289" t="s">
        <v>179</v>
      </c>
      <c r="D1" s="289"/>
      <c r="E1" s="289"/>
      <c r="F1" s="289"/>
      <c r="G1" s="289"/>
      <c r="H1" s="289"/>
      <c r="I1" s="289"/>
      <c r="J1" s="289"/>
      <c r="K1" s="289"/>
    </row>
    <row r="2" spans="1:11" ht="15">
      <c r="A2" s="287"/>
      <c r="B2" s="51"/>
      <c r="C2" s="290" t="s">
        <v>72</v>
      </c>
      <c r="D2" s="291"/>
      <c r="E2" s="291"/>
      <c r="F2" s="291"/>
      <c r="G2" s="291"/>
      <c r="H2" s="291"/>
      <c r="I2" s="291"/>
      <c r="J2" s="291"/>
      <c r="K2" s="291"/>
    </row>
    <row r="3" spans="1:11" ht="15">
      <c r="A3" s="287"/>
      <c r="B3" s="51"/>
      <c r="C3" s="51"/>
      <c r="D3" s="51"/>
      <c r="E3" s="52"/>
      <c r="F3" s="52"/>
      <c r="G3" s="53"/>
      <c r="H3" s="53"/>
      <c r="I3" s="53"/>
      <c r="J3" s="54"/>
      <c r="K3" s="54"/>
    </row>
    <row r="4" spans="1:11" ht="15.75" thickBot="1">
      <c r="A4" s="288"/>
      <c r="B4" s="55"/>
      <c r="C4" s="55"/>
      <c r="D4" s="55"/>
      <c r="E4" s="55"/>
      <c r="F4" s="55"/>
      <c r="G4" s="56"/>
      <c r="H4" s="56"/>
      <c r="I4" s="56"/>
      <c r="J4" s="56"/>
      <c r="K4" s="56"/>
    </row>
    <row r="5" spans="1:11" ht="15">
      <c r="A5" s="57"/>
      <c r="B5" s="58"/>
      <c r="C5" s="51"/>
      <c r="D5" s="51"/>
      <c r="E5" s="51"/>
      <c r="F5" s="51"/>
      <c r="G5" s="59"/>
      <c r="H5" s="59"/>
      <c r="I5" s="59"/>
      <c r="J5" s="59"/>
      <c r="K5" s="59"/>
    </row>
    <row r="6" spans="1:11" ht="16.5" customHeight="1">
      <c r="A6" s="292" t="s">
        <v>73</v>
      </c>
      <c r="B6" s="60"/>
      <c r="C6" s="61" t="s">
        <v>74</v>
      </c>
      <c r="D6" s="62"/>
      <c r="E6" s="63"/>
      <c r="F6" s="63"/>
      <c r="G6" s="63"/>
      <c r="H6" s="63"/>
      <c r="I6" s="63"/>
      <c r="J6" s="62"/>
      <c r="K6" s="63"/>
    </row>
    <row r="7" spans="1:11" ht="21" customHeight="1">
      <c r="A7" s="292"/>
      <c r="B7" s="64"/>
      <c r="C7" s="65"/>
      <c r="D7" s="66"/>
      <c r="E7" s="67" t="s">
        <v>0</v>
      </c>
      <c r="F7" s="67"/>
      <c r="G7" s="68" t="s">
        <v>1</v>
      </c>
      <c r="H7" s="68"/>
      <c r="I7" s="68" t="s">
        <v>2</v>
      </c>
      <c r="J7" s="67"/>
      <c r="K7" s="68" t="s">
        <v>1</v>
      </c>
    </row>
    <row r="8" spans="1:11" ht="17.25" customHeight="1">
      <c r="A8" s="293" t="s">
        <v>75</v>
      </c>
      <c r="B8" s="64"/>
      <c r="C8" s="65" t="s">
        <v>76</v>
      </c>
      <c r="D8" s="69"/>
      <c r="E8" s="80">
        <v>2019</v>
      </c>
      <c r="F8" s="80"/>
      <c r="G8" s="70" t="s">
        <v>209</v>
      </c>
      <c r="H8" s="70"/>
      <c r="I8" s="70" t="s">
        <v>209</v>
      </c>
      <c r="J8" s="70"/>
      <c r="K8" s="70" t="s">
        <v>220</v>
      </c>
    </row>
    <row r="9" spans="1:11" ht="13.5">
      <c r="A9" s="293"/>
      <c r="B9" s="71"/>
      <c r="C9" s="72"/>
      <c r="D9" s="72"/>
      <c r="E9" s="72"/>
      <c r="F9" s="72"/>
      <c r="G9" s="72"/>
      <c r="H9" s="72"/>
      <c r="I9" s="72"/>
      <c r="J9" s="72"/>
      <c r="K9" s="72"/>
    </row>
    <row r="10" spans="1:11" ht="15">
      <c r="A10" s="293"/>
      <c r="B10" s="73"/>
      <c r="C10" s="31"/>
      <c r="D10" s="20"/>
      <c r="E10" s="20"/>
      <c r="G10" s="20"/>
      <c r="H10" s="20"/>
      <c r="I10" s="20"/>
      <c r="J10" s="20"/>
      <c r="K10" s="20"/>
    </row>
    <row r="11" spans="1:11" ht="15">
      <c r="A11" s="293"/>
      <c r="B11" s="73"/>
      <c r="C11" s="167" t="s">
        <v>49</v>
      </c>
      <c r="D11" s="71"/>
      <c r="E11" s="20"/>
      <c r="F11" s="20"/>
      <c r="G11" s="20"/>
      <c r="H11" s="21"/>
      <c r="I11" s="20"/>
      <c r="K11" s="20"/>
    </row>
    <row r="12" spans="1:11" ht="15">
      <c r="A12" s="293"/>
      <c r="B12" s="73"/>
      <c r="C12" s="20"/>
      <c r="D12" s="71"/>
      <c r="E12" s="114"/>
      <c r="F12" s="20"/>
      <c r="G12" s="114"/>
      <c r="H12" s="114"/>
      <c r="I12" s="114"/>
      <c r="J12" s="114"/>
      <c r="K12" s="114"/>
    </row>
    <row r="13" spans="1:11" ht="15">
      <c r="A13" s="293"/>
      <c r="B13" s="73"/>
      <c r="C13" s="20" t="s">
        <v>172</v>
      </c>
      <c r="D13" s="71"/>
      <c r="E13" s="25">
        <v>3769</v>
      </c>
      <c r="G13" s="25">
        <v>6000</v>
      </c>
      <c r="I13" s="25">
        <v>2500</v>
      </c>
      <c r="K13" s="25">
        <v>3000</v>
      </c>
    </row>
    <row r="14" spans="1:11" ht="15">
      <c r="A14" s="293"/>
      <c r="B14" s="73"/>
      <c r="C14" s="20"/>
      <c r="D14" s="71"/>
      <c r="E14" s="22"/>
      <c r="G14" s="22"/>
      <c r="I14" s="22"/>
      <c r="K14" s="22"/>
    </row>
    <row r="15" spans="1:11" ht="15">
      <c r="A15" s="293"/>
      <c r="B15" s="77"/>
      <c r="C15" s="30" t="s">
        <v>106</v>
      </c>
      <c r="D15" s="71"/>
      <c r="E15" s="25">
        <f>SUM(E12:E13)</f>
        <v>3769</v>
      </c>
      <c r="G15" s="25">
        <f>SUM(G12:G13)</f>
        <v>6000</v>
      </c>
      <c r="I15" s="25">
        <f>SUM(I12:I13)</f>
        <v>2500</v>
      </c>
      <c r="K15" s="25">
        <f>SUM(K12:K13)</f>
        <v>3000</v>
      </c>
    </row>
    <row r="16" spans="1:11" ht="15">
      <c r="A16" s="293"/>
      <c r="B16" s="77"/>
      <c r="C16" s="20"/>
      <c r="D16" s="71"/>
      <c r="E16" s="22"/>
      <c r="G16" s="22"/>
      <c r="H16" s="22"/>
      <c r="I16" s="22"/>
      <c r="J16" s="22"/>
      <c r="K16" s="22"/>
    </row>
    <row r="17" spans="1:11" ht="15">
      <c r="A17" s="293"/>
      <c r="B17" s="77"/>
      <c r="C17" s="33" t="s">
        <v>39</v>
      </c>
      <c r="D17" s="20"/>
      <c r="E17" s="20"/>
      <c r="G17" s="20"/>
      <c r="H17" s="20"/>
      <c r="I17" s="20"/>
      <c r="J17" s="20"/>
      <c r="K17" s="20"/>
    </row>
    <row r="18" spans="1:11" ht="15" customHeight="1" hidden="1">
      <c r="A18" s="293"/>
      <c r="B18" s="78"/>
      <c r="C18" s="20" t="s">
        <v>103</v>
      </c>
      <c r="D18" s="22"/>
      <c r="E18" s="22"/>
      <c r="G18" s="22"/>
      <c r="H18" s="22"/>
      <c r="I18" s="22"/>
      <c r="J18" s="22"/>
      <c r="K18" s="22"/>
    </row>
    <row r="19" spans="1:11" ht="15" customHeight="1" hidden="1">
      <c r="A19" s="293"/>
      <c r="B19" s="78"/>
      <c r="C19" s="23" t="s">
        <v>95</v>
      </c>
      <c r="D19" s="22"/>
      <c r="E19" s="22"/>
      <c r="G19" s="22"/>
      <c r="H19" s="22"/>
      <c r="I19" s="22"/>
      <c r="J19" s="22"/>
      <c r="K19" s="22"/>
    </row>
    <row r="20" spans="1:11" ht="15">
      <c r="A20" s="293"/>
      <c r="B20" s="78"/>
      <c r="C20" s="20"/>
      <c r="D20" s="22"/>
      <c r="E20" s="22"/>
      <c r="G20" s="22"/>
      <c r="H20" s="22"/>
      <c r="I20" s="22"/>
      <c r="J20" s="22"/>
      <c r="K20" s="22"/>
    </row>
    <row r="21" spans="1:11" ht="15">
      <c r="A21" s="293"/>
      <c r="B21" s="79"/>
      <c r="C21" s="23" t="s">
        <v>173</v>
      </c>
      <c r="D21" s="22"/>
      <c r="E21" s="25">
        <v>709</v>
      </c>
      <c r="G21" s="25">
        <v>1200</v>
      </c>
      <c r="H21" s="22"/>
      <c r="I21" s="25">
        <v>750</v>
      </c>
      <c r="J21" s="22"/>
      <c r="K21" s="25">
        <v>1000</v>
      </c>
    </row>
    <row r="22" spans="1:11" ht="15">
      <c r="A22" s="293"/>
      <c r="B22" s="79"/>
      <c r="C22" s="20"/>
      <c r="D22" s="22"/>
      <c r="E22" s="22"/>
      <c r="G22" s="22"/>
      <c r="H22" s="22"/>
      <c r="I22" s="22"/>
      <c r="J22" s="22"/>
      <c r="K22" s="22"/>
    </row>
    <row r="23" spans="1:11" ht="15">
      <c r="A23" s="293"/>
      <c r="B23" s="77"/>
      <c r="C23" s="30" t="s">
        <v>48</v>
      </c>
      <c r="D23" s="71"/>
      <c r="E23" s="25">
        <f>SUM(E20:E22)</f>
        <v>709</v>
      </c>
      <c r="G23" s="25">
        <f>SUM(G20:G22)</f>
        <v>1200</v>
      </c>
      <c r="H23" s="22"/>
      <c r="I23" s="25">
        <f>SUM(I20:I22)</f>
        <v>750</v>
      </c>
      <c r="K23" s="25">
        <f>SUM(K20:K21)</f>
        <v>1000</v>
      </c>
    </row>
    <row r="24" spans="1:11" ht="15">
      <c r="A24" s="293"/>
      <c r="B24" s="77"/>
      <c r="C24" s="20"/>
      <c r="D24" s="71"/>
      <c r="E24" s="22"/>
      <c r="G24" s="22"/>
      <c r="H24" s="22"/>
      <c r="I24" s="22"/>
      <c r="J24" s="22"/>
      <c r="K24" s="22"/>
    </row>
    <row r="25" spans="1:11" ht="15" customHeight="1" hidden="1">
      <c r="A25" s="293"/>
      <c r="B25" s="77"/>
      <c r="C25" s="167" t="s">
        <v>49</v>
      </c>
      <c r="D25" s="71"/>
      <c r="E25" s="20"/>
      <c r="G25" s="20"/>
      <c r="H25" s="20"/>
      <c r="I25" s="20"/>
      <c r="J25" s="20"/>
      <c r="K25" s="20"/>
    </row>
    <row r="26" spans="1:11" ht="15" customHeight="1" hidden="1">
      <c r="A26" s="293"/>
      <c r="B26" s="77"/>
      <c r="G26" s="25"/>
      <c r="H26" s="22"/>
      <c r="I26" s="22"/>
      <c r="K26" s="25"/>
    </row>
    <row r="27" spans="1:11" ht="15" hidden="1">
      <c r="A27" s="76"/>
      <c r="B27" s="77"/>
      <c r="G27" s="22">
        <f>SUM(G26)</f>
        <v>0</v>
      </c>
      <c r="H27" s="22"/>
      <c r="I27" s="22"/>
      <c r="K27" s="22">
        <f>SUM(K26)</f>
        <v>0</v>
      </c>
    </row>
    <row r="28" spans="1:11" ht="15">
      <c r="A28" s="76"/>
      <c r="B28" s="77"/>
      <c r="C28" s="30"/>
      <c r="D28" s="20"/>
      <c r="G28" s="20"/>
      <c r="H28" s="20"/>
      <c r="I28" s="20"/>
      <c r="K28" s="20"/>
    </row>
    <row r="29" spans="1:11" ht="15.75" thickBot="1">
      <c r="A29" s="76"/>
      <c r="B29" s="77"/>
      <c r="C29" s="20" t="s">
        <v>24</v>
      </c>
      <c r="D29" s="14"/>
      <c r="E29" s="27">
        <f>SUM(E15,E23,)</f>
        <v>4478</v>
      </c>
      <c r="G29" s="27">
        <f>SUM(G15,G23,)</f>
        <v>7200</v>
      </c>
      <c r="H29" s="14"/>
      <c r="I29" s="27">
        <f>SUM(I15,I23,)</f>
        <v>3250</v>
      </c>
      <c r="K29" s="27">
        <f>SUM(K15,K23,)</f>
        <v>4000</v>
      </c>
    </row>
    <row r="30" ht="13.5" thickTop="1"/>
    <row r="33" spans="5:6" ht="12.75">
      <c r="E33" s="81"/>
      <c r="F33" s="81"/>
    </row>
  </sheetData>
  <sheetProtection/>
  <mergeCells count="5">
    <mergeCell ref="A8:A26"/>
    <mergeCell ref="A1:A4"/>
    <mergeCell ref="C1:K1"/>
    <mergeCell ref="C2:K2"/>
    <mergeCell ref="A6:A7"/>
  </mergeCells>
  <hyperlinks>
    <hyperlink ref="C2" r:id="rId1" display="www.hcrma.net"/>
  </hyperlinks>
  <printOptions/>
  <pageMargins left="0.7" right="0.7" top="0.75" bottom="0.75" header="0.3" footer="0.3"/>
  <pageSetup horizontalDpi="600" verticalDpi="600" orientation="portrait" paperSize="226" scale="71" r:id="rId3"/>
  <headerFooter>
    <oddFooter>&amp;C&amp;"-,Regular"&amp;12- 22 -</oddFooter>
  </headerFooter>
  <drawing r:id="rId2"/>
</worksheet>
</file>

<file path=xl/worksheets/sheet9.xml><?xml version="1.0" encoding="utf-8"?>
<worksheet xmlns="http://schemas.openxmlformats.org/spreadsheetml/2006/main" xmlns:r="http://schemas.openxmlformats.org/officeDocument/2006/relationships">
  <dimension ref="A1:L77"/>
  <sheetViews>
    <sheetView showOutlineSymbols="0" zoomScale="87" zoomScaleNormal="87" zoomScalePageLayoutView="0" workbookViewId="0" topLeftCell="A10">
      <selection activeCell="B17" sqref="B17:H25"/>
    </sheetView>
  </sheetViews>
  <sheetFormatPr defaultColWidth="12.375" defaultRowHeight="12.75"/>
  <cols>
    <col min="1" max="1" width="7.375" style="153" customWidth="1"/>
    <col min="2" max="2" width="7.25390625" style="153" customWidth="1"/>
    <col min="3" max="3" width="29.125" style="153" customWidth="1"/>
    <col min="4" max="4" width="8.625" style="153" customWidth="1"/>
    <col min="5" max="5" width="3.375" style="153" customWidth="1"/>
    <col min="6" max="6" width="14.375" style="153" customWidth="1"/>
    <col min="7" max="7" width="9.875" style="153" customWidth="1"/>
    <col min="8" max="8" width="3.375" style="153" customWidth="1"/>
    <col min="9" max="9" width="16.25390625" style="153" customWidth="1"/>
    <col min="10" max="10" width="3.375" style="153" customWidth="1"/>
    <col min="11" max="11" width="12.375" style="134" customWidth="1"/>
    <col min="12" max="16384" width="12.375" style="153" customWidth="1"/>
  </cols>
  <sheetData>
    <row r="1" s="129" customFormat="1" ht="21" customHeight="1">
      <c r="K1" s="130"/>
    </row>
    <row r="2" s="129" customFormat="1" ht="15.75">
      <c r="K2" s="130"/>
    </row>
    <row r="3" spans="1:11" s="129" customFormat="1" ht="18.75">
      <c r="A3" s="131"/>
      <c r="B3" s="132"/>
      <c r="C3" s="282"/>
      <c r="D3" s="282"/>
      <c r="E3" s="282"/>
      <c r="F3" s="282"/>
      <c r="G3" s="282"/>
      <c r="H3" s="282"/>
      <c r="I3" s="131"/>
      <c r="K3" s="130"/>
    </row>
    <row r="4" spans="1:11" s="129" customFormat="1" ht="18.75">
      <c r="A4" s="132"/>
      <c r="B4" s="132"/>
      <c r="C4" s="282"/>
      <c r="D4" s="282"/>
      <c r="E4" s="282"/>
      <c r="F4" s="282"/>
      <c r="G4" s="282"/>
      <c r="H4" s="131"/>
      <c r="I4" s="131"/>
      <c r="K4" s="130"/>
    </row>
    <row r="5" spans="1:11" s="134" customFormat="1" ht="15.75">
      <c r="A5" s="133"/>
      <c r="B5" s="133"/>
      <c r="D5" s="133"/>
      <c r="E5" s="133"/>
      <c r="F5" s="135"/>
      <c r="I5" s="135"/>
      <c r="K5" s="136"/>
    </row>
    <row r="6" spans="1:11" s="134" customFormat="1" ht="15.75">
      <c r="A6" s="133"/>
      <c r="B6" s="133"/>
      <c r="C6" s="133"/>
      <c r="D6" s="133"/>
      <c r="E6" s="133"/>
      <c r="F6" s="133"/>
      <c r="K6" s="136"/>
    </row>
    <row r="7" spans="2:11" s="134" customFormat="1" ht="15.75">
      <c r="B7" s="137"/>
      <c r="F7" s="138"/>
      <c r="I7" s="139"/>
      <c r="K7" s="136"/>
    </row>
    <row r="8" spans="2:11" s="134" customFormat="1" ht="29.25">
      <c r="B8" s="140" t="s">
        <v>168</v>
      </c>
      <c r="C8" s="141"/>
      <c r="D8" s="141"/>
      <c r="E8" s="141"/>
      <c r="F8" s="142"/>
      <c r="G8" s="143"/>
      <c r="H8" s="143"/>
      <c r="I8" s="144"/>
      <c r="K8" s="136"/>
    </row>
    <row r="9" spans="2:11" s="134" customFormat="1" ht="15.75">
      <c r="B9" s="137"/>
      <c r="F9" s="138"/>
      <c r="I9" s="139"/>
      <c r="K9" s="136"/>
    </row>
    <row r="10" spans="2:11" s="134" customFormat="1" ht="15.75">
      <c r="B10" s="137"/>
      <c r="F10" s="138"/>
      <c r="I10" s="139"/>
      <c r="K10" s="136"/>
    </row>
    <row r="11" spans="2:11" s="134" customFormat="1" ht="15.75">
      <c r="B11" s="137"/>
      <c r="F11" s="138"/>
      <c r="I11" s="139"/>
      <c r="K11" s="136"/>
    </row>
    <row r="12" ht="12.75"/>
    <row r="13" spans="2:11" s="134" customFormat="1" ht="16.5">
      <c r="B13" s="298"/>
      <c r="C13" s="298"/>
      <c r="D13" s="298"/>
      <c r="E13" s="145"/>
      <c r="F13" s="145"/>
      <c r="G13" s="145"/>
      <c r="H13" s="145"/>
      <c r="I13" s="145"/>
      <c r="K13" s="136"/>
    </row>
    <row r="14" spans="2:11" s="134" customFormat="1" ht="15.75">
      <c r="B14" s="283"/>
      <c r="C14" s="283"/>
      <c r="D14" s="283"/>
      <c r="E14" s="283"/>
      <c r="F14" s="283"/>
      <c r="G14" s="283"/>
      <c r="H14" s="283"/>
      <c r="I14" s="283"/>
      <c r="K14" s="136"/>
    </row>
    <row r="15" spans="2:11" s="134" customFormat="1" ht="15.75">
      <c r="B15" s="283"/>
      <c r="C15" s="283"/>
      <c r="D15" s="283"/>
      <c r="E15" s="283"/>
      <c r="F15" s="283"/>
      <c r="G15" s="283"/>
      <c r="H15" s="283"/>
      <c r="I15" s="283"/>
      <c r="K15" s="136"/>
    </row>
    <row r="16" spans="2:11" s="134" customFormat="1" ht="16.5">
      <c r="B16" s="146"/>
      <c r="C16" s="146"/>
      <c r="D16" s="146"/>
      <c r="E16" s="146"/>
      <c r="F16" s="146"/>
      <c r="G16" s="146"/>
      <c r="H16" s="146"/>
      <c r="I16" s="146"/>
      <c r="K16" s="136"/>
    </row>
    <row r="17" spans="2:11" s="134" customFormat="1" ht="15.75" customHeight="1">
      <c r="B17" s="296" t="s">
        <v>237</v>
      </c>
      <c r="C17" s="299"/>
      <c r="D17" s="299"/>
      <c r="E17" s="299"/>
      <c r="F17" s="299"/>
      <c r="G17" s="299"/>
      <c r="H17" s="299"/>
      <c r="I17" s="147"/>
      <c r="K17" s="136"/>
    </row>
    <row r="18" spans="2:11" s="134" customFormat="1" ht="15.75">
      <c r="B18" s="299"/>
      <c r="C18" s="299"/>
      <c r="D18" s="299"/>
      <c r="E18" s="299"/>
      <c r="F18" s="299"/>
      <c r="G18" s="299"/>
      <c r="H18" s="299"/>
      <c r="I18" s="147"/>
      <c r="K18" s="136"/>
    </row>
    <row r="19" spans="2:11" s="134" customFormat="1" ht="15.75">
      <c r="B19" s="299"/>
      <c r="C19" s="299"/>
      <c r="D19" s="299"/>
      <c r="E19" s="299"/>
      <c r="F19" s="299"/>
      <c r="G19" s="299"/>
      <c r="H19" s="299"/>
      <c r="I19" s="147"/>
      <c r="K19" s="136"/>
    </row>
    <row r="20" spans="2:11" s="134" customFormat="1" ht="15.75">
      <c r="B20" s="299"/>
      <c r="C20" s="299"/>
      <c r="D20" s="299"/>
      <c r="E20" s="299"/>
      <c r="F20" s="299"/>
      <c r="G20" s="299"/>
      <c r="H20" s="299"/>
      <c r="I20" s="147"/>
      <c r="K20" s="136"/>
    </row>
    <row r="21" spans="2:11" s="134" customFormat="1" ht="20.25" customHeight="1">
      <c r="B21" s="299"/>
      <c r="C21" s="299"/>
      <c r="D21" s="299"/>
      <c r="E21" s="299"/>
      <c r="F21" s="299"/>
      <c r="G21" s="299"/>
      <c r="H21" s="299"/>
      <c r="I21" s="147"/>
      <c r="K21" s="136"/>
    </row>
    <row r="22" spans="2:11" s="134" customFormat="1" ht="15.75">
      <c r="B22" s="299"/>
      <c r="C22" s="299"/>
      <c r="D22" s="299"/>
      <c r="E22" s="299"/>
      <c r="F22" s="299"/>
      <c r="G22" s="299"/>
      <c r="H22" s="299"/>
      <c r="I22" s="147"/>
      <c r="K22" s="136"/>
    </row>
    <row r="23" spans="2:11" s="134" customFormat="1" ht="16.5" customHeight="1">
      <c r="B23" s="299"/>
      <c r="C23" s="299"/>
      <c r="D23" s="299"/>
      <c r="E23" s="299"/>
      <c r="F23" s="299"/>
      <c r="G23" s="299"/>
      <c r="H23" s="299"/>
      <c r="I23" s="147"/>
      <c r="K23" s="136"/>
    </row>
    <row r="24" spans="2:11" s="134" customFormat="1" ht="13.5" customHeight="1">
      <c r="B24" s="299"/>
      <c r="C24" s="299"/>
      <c r="D24" s="299"/>
      <c r="E24" s="299"/>
      <c r="F24" s="299"/>
      <c r="G24" s="299"/>
      <c r="H24" s="299"/>
      <c r="I24" s="147"/>
      <c r="K24" s="136"/>
    </row>
    <row r="25" spans="2:11" s="134" customFormat="1" ht="15.75" customHeight="1">
      <c r="B25" s="299"/>
      <c r="C25" s="299"/>
      <c r="D25" s="299"/>
      <c r="E25" s="299"/>
      <c r="F25" s="299"/>
      <c r="G25" s="299"/>
      <c r="H25" s="299"/>
      <c r="I25" s="147"/>
      <c r="K25" s="136"/>
    </row>
    <row r="26" spans="2:11" s="134" customFormat="1" ht="21" customHeight="1">
      <c r="B26" s="147"/>
      <c r="C26" s="296" t="s">
        <v>149</v>
      </c>
      <c r="D26" s="297"/>
      <c r="E26" s="297"/>
      <c r="F26" s="297"/>
      <c r="G26" s="297"/>
      <c r="H26" s="297"/>
      <c r="I26" s="147"/>
      <c r="K26" s="136"/>
    </row>
    <row r="27" spans="2:11" s="134" customFormat="1" ht="15.75">
      <c r="B27" s="137"/>
      <c r="C27" s="297"/>
      <c r="D27" s="297"/>
      <c r="E27" s="297"/>
      <c r="F27" s="297"/>
      <c r="G27" s="297"/>
      <c r="H27" s="297"/>
      <c r="I27" s="139"/>
      <c r="K27" s="136"/>
    </row>
    <row r="28" spans="2:11" s="134" customFormat="1" ht="16.5">
      <c r="B28" s="148"/>
      <c r="C28" s="148"/>
      <c r="D28" s="148"/>
      <c r="K28" s="136"/>
    </row>
    <row r="29" spans="2:11" s="134" customFormat="1" ht="16.5" customHeight="1">
      <c r="B29" s="149"/>
      <c r="C29" s="296" t="s">
        <v>236</v>
      </c>
      <c r="D29" s="297"/>
      <c r="E29" s="297"/>
      <c r="F29" s="297"/>
      <c r="G29" s="297"/>
      <c r="H29" s="297"/>
      <c r="I29" s="149"/>
      <c r="K29" s="136"/>
    </row>
    <row r="30" spans="2:11" s="134" customFormat="1" ht="16.5">
      <c r="B30" s="149"/>
      <c r="C30" s="297"/>
      <c r="D30" s="297"/>
      <c r="E30" s="297"/>
      <c r="F30" s="297"/>
      <c r="G30" s="297"/>
      <c r="H30" s="297"/>
      <c r="I30" s="149"/>
      <c r="K30" s="136"/>
    </row>
    <row r="31" spans="9:11" s="134" customFormat="1" ht="15.75">
      <c r="I31" s="137"/>
      <c r="K31" s="136"/>
    </row>
    <row r="32" spans="2:11" s="134" customFormat="1" ht="16.5" customHeight="1">
      <c r="B32" s="150"/>
      <c r="C32" s="296" t="s">
        <v>166</v>
      </c>
      <c r="D32" s="297"/>
      <c r="E32" s="297"/>
      <c r="F32" s="297"/>
      <c r="G32" s="297"/>
      <c r="H32" s="297"/>
      <c r="I32" s="151"/>
      <c r="K32" s="136"/>
    </row>
    <row r="33" spans="2:11" s="134" customFormat="1" ht="16.5">
      <c r="B33" s="149"/>
      <c r="C33" s="152"/>
      <c r="D33" s="152"/>
      <c r="E33" s="152"/>
      <c r="F33" s="152"/>
      <c r="G33" s="152"/>
      <c r="H33" s="152"/>
      <c r="I33" s="149"/>
      <c r="K33" s="136"/>
    </row>
    <row r="34" spans="2:11" s="134" customFormat="1" ht="16.5">
      <c r="B34" s="149"/>
      <c r="C34" s="296"/>
      <c r="D34" s="297"/>
      <c r="E34" s="297"/>
      <c r="F34" s="297"/>
      <c r="G34" s="297"/>
      <c r="H34" s="297"/>
      <c r="I34" s="149"/>
      <c r="K34" s="136"/>
    </row>
    <row r="35" spans="2:11" s="134" customFormat="1" ht="16.5">
      <c r="B35" s="149"/>
      <c r="C35" s="149"/>
      <c r="D35" s="149"/>
      <c r="E35" s="149"/>
      <c r="F35" s="149"/>
      <c r="G35" s="149"/>
      <c r="H35" s="149"/>
      <c r="I35" s="149"/>
      <c r="K35" s="136"/>
    </row>
    <row r="36" s="134" customFormat="1" ht="15.75">
      <c r="K36" s="136"/>
    </row>
    <row r="37" spans="2:11" s="134" customFormat="1" ht="16.5">
      <c r="B37" s="148"/>
      <c r="C37" s="148"/>
      <c r="D37" s="148"/>
      <c r="K37" s="136"/>
    </row>
    <row r="38" spans="2:11" s="134" customFormat="1" ht="15.75">
      <c r="B38" s="283"/>
      <c r="C38" s="283"/>
      <c r="D38" s="283"/>
      <c r="E38" s="283"/>
      <c r="F38" s="283"/>
      <c r="G38" s="283"/>
      <c r="H38" s="283"/>
      <c r="I38" s="283"/>
      <c r="K38" s="136"/>
    </row>
    <row r="39" spans="2:11" s="134" customFormat="1" ht="15.75">
      <c r="B39" s="283"/>
      <c r="C39" s="283"/>
      <c r="D39" s="283"/>
      <c r="E39" s="283"/>
      <c r="F39" s="283"/>
      <c r="G39" s="283"/>
      <c r="H39" s="283"/>
      <c r="I39" s="283"/>
      <c r="K39" s="136"/>
    </row>
    <row r="40" spans="1:11" ht="21.75" customHeight="1">
      <c r="A40" s="134"/>
      <c r="B40" s="134"/>
      <c r="C40" s="134"/>
      <c r="D40" s="134"/>
      <c r="E40" s="134"/>
      <c r="F40" s="134"/>
      <c r="G40" s="134"/>
      <c r="H40" s="134"/>
      <c r="I40" s="134"/>
      <c r="J40" s="134"/>
      <c r="K40" s="136"/>
    </row>
    <row r="41" spans="1:11" ht="21" customHeight="1">
      <c r="A41" s="134"/>
      <c r="B41" s="134"/>
      <c r="C41" s="134"/>
      <c r="D41" s="134"/>
      <c r="E41" s="134"/>
      <c r="F41" s="134"/>
      <c r="G41" s="134"/>
      <c r="H41" s="134"/>
      <c r="I41" s="134"/>
      <c r="J41" s="134"/>
      <c r="K41" s="136"/>
    </row>
    <row r="42" spans="1:12" ht="15.75">
      <c r="A42" s="134"/>
      <c r="B42" s="134"/>
      <c r="C42" s="134"/>
      <c r="D42" s="134"/>
      <c r="E42" s="134"/>
      <c r="F42" s="134"/>
      <c r="H42" s="134"/>
      <c r="I42" s="134"/>
      <c r="J42" s="134"/>
      <c r="K42" s="136"/>
      <c r="L42" s="134"/>
    </row>
    <row r="43" spans="1:12" ht="15.75">
      <c r="A43" s="134"/>
      <c r="B43" s="134"/>
      <c r="C43" s="134"/>
      <c r="D43" s="134"/>
      <c r="E43" s="134"/>
      <c r="F43" s="134"/>
      <c r="G43" s="154"/>
      <c r="H43" s="134"/>
      <c r="I43" s="134"/>
      <c r="J43" s="134"/>
      <c r="K43" s="136"/>
      <c r="L43" s="134"/>
    </row>
    <row r="44" spans="1:12" ht="15.75">
      <c r="A44" s="155"/>
      <c r="B44" s="134"/>
      <c r="C44" s="134"/>
      <c r="D44" s="134"/>
      <c r="E44" s="134"/>
      <c r="F44" s="134"/>
      <c r="G44" s="134"/>
      <c r="H44" s="134"/>
      <c r="I44" s="134"/>
      <c r="J44" s="134"/>
      <c r="K44" s="136"/>
      <c r="L44" s="134"/>
    </row>
    <row r="45" spans="1:12" ht="15.75">
      <c r="A45" s="155"/>
      <c r="B45" s="134"/>
      <c r="C45" s="134"/>
      <c r="D45" s="134"/>
      <c r="E45" s="134"/>
      <c r="F45" s="134"/>
      <c r="G45" s="134"/>
      <c r="H45" s="134"/>
      <c r="I45" s="134"/>
      <c r="J45" s="134"/>
      <c r="K45" s="136"/>
      <c r="L45" s="134"/>
    </row>
    <row r="46" spans="1:12" ht="15.75">
      <c r="A46" s="134"/>
      <c r="B46" s="134"/>
      <c r="C46" s="134"/>
      <c r="D46" s="134"/>
      <c r="E46" s="134"/>
      <c r="F46" s="134"/>
      <c r="G46" s="134"/>
      <c r="H46" s="134"/>
      <c r="I46" s="134"/>
      <c r="J46" s="134"/>
      <c r="K46" s="136"/>
      <c r="L46" s="134"/>
    </row>
    <row r="47" spans="1:12" ht="15.75">
      <c r="A47" s="134"/>
      <c r="B47" s="134"/>
      <c r="C47" s="134"/>
      <c r="D47" s="134"/>
      <c r="E47" s="134"/>
      <c r="F47" s="134"/>
      <c r="G47" s="134"/>
      <c r="H47" s="134"/>
      <c r="I47" s="134"/>
      <c r="J47" s="134"/>
      <c r="K47" s="136"/>
      <c r="L47" s="134"/>
    </row>
    <row r="48" spans="1:12" ht="15.75">
      <c r="A48" s="156"/>
      <c r="K48" s="136"/>
      <c r="L48" s="134"/>
    </row>
    <row r="49" spans="1:12" ht="15.75">
      <c r="A49" s="157"/>
      <c r="K49" s="136"/>
      <c r="L49" s="134"/>
    </row>
    <row r="50" spans="1:12" ht="15.75">
      <c r="A50" s="157"/>
      <c r="K50" s="136"/>
      <c r="L50" s="134"/>
    </row>
    <row r="51" spans="1:12" ht="15.75">
      <c r="A51" s="157"/>
      <c r="K51" s="136"/>
      <c r="L51" s="134"/>
    </row>
    <row r="52" spans="1:12" ht="15.75">
      <c r="A52" s="157"/>
      <c r="K52" s="136"/>
      <c r="L52" s="134"/>
    </row>
    <row r="53" spans="1:12" ht="15.75">
      <c r="A53" s="157"/>
      <c r="K53" s="136"/>
      <c r="L53" s="134"/>
    </row>
    <row r="54" spans="1:12" ht="15.75">
      <c r="A54" s="157"/>
      <c r="K54" s="136"/>
      <c r="L54" s="134"/>
    </row>
    <row r="55" spans="1:11" s="134" customFormat="1" ht="15.75">
      <c r="A55" s="136"/>
      <c r="K55" s="136"/>
    </row>
    <row r="56" spans="1:12" ht="15.75">
      <c r="A56" s="136"/>
      <c r="B56" s="136"/>
      <c r="C56" s="136"/>
      <c r="D56" s="136"/>
      <c r="E56" s="136"/>
      <c r="F56" s="136"/>
      <c r="G56" s="136"/>
      <c r="H56" s="136"/>
      <c r="I56" s="136"/>
      <c r="J56" s="136"/>
      <c r="L56" s="134"/>
    </row>
    <row r="57" ht="12.75">
      <c r="L57" s="134"/>
    </row>
    <row r="58" ht="12.75">
      <c r="L58" s="134"/>
    </row>
    <row r="59" ht="12.75">
      <c r="L59" s="134"/>
    </row>
    <row r="60" ht="12.75">
      <c r="L60" s="134"/>
    </row>
    <row r="61" ht="12.75">
      <c r="L61" s="134"/>
    </row>
    <row r="62" ht="12.75">
      <c r="L62" s="134"/>
    </row>
    <row r="63" ht="12.75">
      <c r="L63" s="134"/>
    </row>
    <row r="64" ht="12.75">
      <c r="L64" s="134"/>
    </row>
    <row r="65" ht="12.75">
      <c r="L65" s="134"/>
    </row>
    <row r="66" ht="12.75">
      <c r="L66" s="134"/>
    </row>
    <row r="67" ht="12.75">
      <c r="L67" s="134"/>
    </row>
    <row r="68" ht="12.75">
      <c r="L68" s="134"/>
    </row>
    <row r="69" ht="12.75">
      <c r="L69" s="134"/>
    </row>
    <row r="70" ht="12.75">
      <c r="L70" s="134"/>
    </row>
    <row r="71" ht="12.75">
      <c r="L71" s="134"/>
    </row>
    <row r="72" ht="12.75">
      <c r="L72" s="134"/>
    </row>
    <row r="73" ht="12.75">
      <c r="L73" s="134"/>
    </row>
    <row r="74" ht="12.75">
      <c r="L74" s="134"/>
    </row>
    <row r="75" ht="12.75">
      <c r="L75" s="134"/>
    </row>
    <row r="76" ht="12.75">
      <c r="L76" s="134"/>
    </row>
    <row r="77" ht="12.75">
      <c r="L77" s="134"/>
    </row>
  </sheetData>
  <sheetProtection/>
  <mergeCells count="10">
    <mergeCell ref="C29:H30"/>
    <mergeCell ref="C32:H32"/>
    <mergeCell ref="C34:H34"/>
    <mergeCell ref="B38:I39"/>
    <mergeCell ref="C3:H3"/>
    <mergeCell ref="C4:G4"/>
    <mergeCell ref="B13:D13"/>
    <mergeCell ref="B14:I15"/>
    <mergeCell ref="B17:H25"/>
    <mergeCell ref="C26:H27"/>
  </mergeCells>
  <printOptions horizontalCentered="1"/>
  <pageMargins left="0.5" right="0.4" top="0" bottom="0" header="0.5" footer="0.25"/>
  <pageSetup firstPageNumber="157" useFirstPageNumber="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Castillo</dc:creator>
  <cp:keywords/>
  <dc:description/>
  <cp:lastModifiedBy>Celia Gaona</cp:lastModifiedBy>
  <cp:lastPrinted>2020-11-18T15:18:49Z</cp:lastPrinted>
  <dcterms:created xsi:type="dcterms:W3CDTF">1999-06-09T13:45:52Z</dcterms:created>
  <dcterms:modified xsi:type="dcterms:W3CDTF">2021-01-27T15:04:32Z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